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6-2\"/>
    </mc:Choice>
  </mc:AlternateContent>
  <xr:revisionPtr revIDLastSave="0" documentId="13_ncr:1_{3ADEE0EA-0FC7-49F2-8A72-FD8BD95C7EB1}" xr6:coauthVersionLast="47" xr6:coauthVersionMax="47" xr10:uidLastSave="{00000000-0000-0000-0000-000000000000}"/>
  <bookViews>
    <workbookView xWindow="165" yWindow="135" windowWidth="17895" windowHeight="14370" tabRatio="806" xr2:uid="{00000000-000D-0000-FFFF-FFFF00000000}"/>
  </bookViews>
  <sheets>
    <sheet name="Сводка затрат 2025-2029" sheetId="9" r:id="rId1"/>
    <sheet name="ССР2025" sheetId="4" r:id="rId2"/>
    <sheet name="СЗ 2025" sheetId="2" r:id="rId3"/>
    <sheet name="ССР 2026" sheetId="5" r:id="rId4"/>
    <sheet name="СЗ 2026" sheetId="6" r:id="rId5"/>
    <sheet name="ССР 2029" sheetId="7" r:id="rId6"/>
    <sheet name="СЗ 2029" sheetId="8" r:id="rId7"/>
  </sheets>
  <externalReferences>
    <externalReference r:id="rId8"/>
  </externalReferences>
  <definedNames>
    <definedName name="_xlnm.Print_Titles" localSheetId="3">'ССР 2026'!$23:$23</definedName>
    <definedName name="_xlnm.Print_Titles" localSheetId="5">'ССР 2029'!$23:$23</definedName>
    <definedName name="_xlnm.Print_Titles" localSheetId="1">ССР2025!$23:$23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9" l="1"/>
  <c r="J26" i="9"/>
  <c r="I26" i="9"/>
  <c r="H26" i="9"/>
  <c r="K16" i="9"/>
  <c r="J23" i="9"/>
  <c r="I23" i="9"/>
  <c r="H16" i="9"/>
  <c r="J15" i="9"/>
  <c r="H15" i="9"/>
  <c r="K6" i="9"/>
  <c r="J6" i="9"/>
  <c r="I6" i="9"/>
  <c r="H6" i="9"/>
  <c r="K25" i="9"/>
  <c r="J25" i="9"/>
  <c r="I25" i="9"/>
  <c r="H25" i="9"/>
  <c r="K18" i="9"/>
  <c r="J18" i="9"/>
  <c r="I18" i="9"/>
  <c r="H18" i="9"/>
  <c r="H17" i="9"/>
  <c r="L11" i="9"/>
  <c r="L18" i="9" s="1"/>
  <c r="K17" i="9"/>
  <c r="J17" i="9"/>
  <c r="I24" i="9"/>
  <c r="H24" i="9"/>
  <c r="I15" i="9"/>
  <c r="L25" i="9" l="1"/>
  <c r="K26" i="9"/>
  <c r="J19" i="9"/>
  <c r="J20" i="9" s="1"/>
  <c r="J28" i="9" s="1"/>
  <c r="I19" i="9"/>
  <c r="L26" i="9"/>
  <c r="H19" i="9"/>
  <c r="L12" i="9"/>
  <c r="L19" i="9" s="1"/>
  <c r="K23" i="9"/>
  <c r="K13" i="9"/>
  <c r="J16" i="9"/>
  <c r="L9" i="9"/>
  <c r="L16" i="9" s="1"/>
  <c r="I16" i="9"/>
  <c r="I20" i="9" s="1"/>
  <c r="I28" i="9" s="1"/>
  <c r="H23" i="9"/>
  <c r="K22" i="9"/>
  <c r="J13" i="9"/>
  <c r="H20" i="9"/>
  <c r="H28" i="9" s="1"/>
  <c r="L6" i="9"/>
  <c r="L8" i="9"/>
  <c r="H22" i="9"/>
  <c r="H13" i="9"/>
  <c r="K15" i="9"/>
  <c r="K20" i="9" s="1"/>
  <c r="K28" i="9" s="1"/>
  <c r="I17" i="9"/>
  <c r="I22" i="9"/>
  <c r="I27" i="9" s="1"/>
  <c r="I29" i="9" s="1"/>
  <c r="K24" i="9"/>
  <c r="J24" i="9"/>
  <c r="L24" i="9" s="1"/>
  <c r="L5" i="9"/>
  <c r="L10" i="9"/>
  <c r="L17" i="9" s="1"/>
  <c r="I13" i="9"/>
  <c r="J22" i="9"/>
  <c r="J27" i="9" s="1"/>
  <c r="J29" i="9" s="1"/>
  <c r="K27" i="9" l="1"/>
  <c r="K29" i="9" s="1"/>
  <c r="L23" i="9"/>
  <c r="H27" i="9"/>
  <c r="H29" i="9" s="1"/>
  <c r="L29" i="9" s="1"/>
  <c r="L22" i="9"/>
  <c r="L27" i="9" s="1"/>
  <c r="L15" i="9"/>
  <c r="L20" i="9" s="1"/>
  <c r="L28" i="9" s="1"/>
  <c r="L13" i="9"/>
  <c r="D26" i="9" l="1"/>
  <c r="C6" i="9"/>
  <c r="C6" i="8"/>
  <c r="C6" i="6" l="1"/>
  <c r="C6" i="2" l="1"/>
</calcChain>
</file>

<file path=xl/sharedStrings.xml><?xml version="1.0" encoding="utf-8"?>
<sst xmlns="http://schemas.openxmlformats.org/spreadsheetml/2006/main" count="383" uniqueCount="128">
  <si>
    <t>Заказчик</t>
  </si>
  <si>
    <t>(наименование стройки)</t>
  </si>
  <si>
    <t>№ п/п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</si>
  <si>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</si>
  <si>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</si>
  <si>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</si>
  <si>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</si>
  <si>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</si>
  <si>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</si>
  <si>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</si>
  <si>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</si>
  <si>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</si>
  <si>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</si>
  <si>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</si>
  <si>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</si>
  <si>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</si>
  <si>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</si>
  <si>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</si>
  <si>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</si>
  <si>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1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</si>
  <si>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</si>
  <si>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</si>
  <si>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</si>
  <si>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</si>
  <si>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</si>
  <si>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Проектные работы</t>
  </si>
  <si>
    <t>7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</si>
  <si>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</si>
  <si>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</si>
  <si>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Итого по Главе 9. "Прочие работы и затраты"</t>
  </si>
  <si>
    <t>Пуско-наладочныеработы</t>
  </si>
  <si>
    <t>8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</si>
  <si>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</si>
  <si>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</si>
  <si>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</si>
  <si>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</si>
  <si>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</si>
  <si>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</si>
  <si>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Объектная смета О_2.1.16-2</t>
  </si>
  <si>
    <t>01-02</t>
  </si>
  <si>
    <t>Глава 2. Основные объекты строительства, реконструкции, капитального ремонта</t>
  </si>
  <si>
    <t>прочих затрат</t>
  </si>
  <si>
    <t>оборудования</t>
  </si>
  <si>
    <t>монтажных работ</t>
  </si>
  <si>
    <t>строитель-
ных работ</t>
  </si>
  <si>
    <t>Общая сметная стоимость, тыс. руб.</t>
  </si>
  <si>
    <t>Сметная стоимость, тыс. руб.</t>
  </si>
  <si>
    <t>Наименование глав, объектов, работ и затрат</t>
  </si>
  <si>
    <t>Номера сметных расчетов и смет</t>
  </si>
  <si>
    <t/>
  </si>
  <si>
    <t>Строительство распределительных сетей 10-0,4кВ в п. Звёздный Усть-Кутского района, ул.Горбунова, лесной массив в районе "Очистные", ул. Кузнецова (ВЛЗ - 0,4км, ВЛ - 1,05км, кл-10кВ - 0,11км, ВЛИ - 1,57км, кл-0,4кВ - 0,54км)</t>
  </si>
  <si>
    <t>СВОДНЫЙ СМЕТНЫЙ РАСЧЕТ СТОИМОСТИ СТРОИТЕЛЬСТВА № ССРСС-О_2.1.16-2</t>
  </si>
  <si>
    <t>(ссылка на документ об утверждении)</t>
  </si>
  <si>
    <t>В том числе возвратных сумм  тыс. руб.</t>
  </si>
  <si>
    <t>"Утвержден" "___"______________________2025г</t>
  </si>
  <si>
    <t>(наименование организации)</t>
  </si>
  <si>
    <t xml:space="preserve"> </t>
  </si>
  <si>
    <t>Форма № 1</t>
  </si>
  <si>
    <t>АО "БЭСК"</t>
  </si>
  <si>
    <t>Всего с учетом "Тендерный коэффициент"</t>
  </si>
  <si>
    <t>Тендерный коэффициент</t>
  </si>
  <si>
    <t xml:space="preserve">Составлен(а) в базисном (текущем) уровне цен  </t>
  </si>
  <si>
    <t>Сводный сметный расчет в сумме   8 365,492 тыс. руб.</t>
  </si>
  <si>
    <t>Сводный сметный расчет в сумме   7 463,888 тыс. руб.</t>
  </si>
  <si>
    <t xml:space="preserve">Составлен(а) в базисном (текущем) уровне цен  4 кв 2024  </t>
  </si>
  <si>
    <t>4</t>
  </si>
  <si>
    <t>Пуско-наладочныеработы ВЛЗ-6(10) кВ</t>
  </si>
  <si>
    <t>5</t>
  </si>
  <si>
    <t>Пуско-наладочныеработы ВЛ-6(10) кВ</t>
  </si>
  <si>
    <t>6</t>
  </si>
  <si>
    <t>Пуско-наладочныеработы КЛ 6(10) Кв</t>
  </si>
  <si>
    <t>3</t>
  </si>
  <si>
    <t>Проектные работы ВЛЗ-6(10) кВ</t>
  </si>
  <si>
    <t>Проектные работы КЛ 6(10) Кв</t>
  </si>
  <si>
    <t>Проектные работы ВЛ-6(10) кВ</t>
  </si>
  <si>
    <t>Сводный сметный расчет в сумме   3 660,568 тыс. руб.</t>
  </si>
  <si>
    <t>Составлен(а) в базисном (текущем) уровне цен  4 кв 2024 г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</si>
  <si>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</si>
  <si>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</si>
  <si>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</si>
  <si>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</si>
  <si>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</si>
  <si>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</si>
  <si>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</si>
  <si>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</si>
  <si>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</si>
  <si>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</si>
  <si>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</si>
  <si>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</si>
  <si>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</si>
  <si>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</si>
  <si>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</si>
  <si>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</si>
  <si>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</si>
  <si>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</si>
  <si>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</si>
  <si>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</si>
  <si>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</si>
  <si>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</si>
  <si>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</si>
  <si>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</si>
  <si>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</si>
  <si>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</si>
  <si>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</si>
  <si>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</si>
  <si>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с НДС (тыс. руб.)</t>
  </si>
  <si>
    <t>Сводка затрат в сумме в прогнозном уровне цен 2026г с НДС (тыс. руб.)</t>
  </si>
  <si>
    <t>Сводка затрат в сумме в прогнозном уровне цен 2029г  с НДС (тыс. руб.)</t>
  </si>
  <si>
    <t>Сводка затрат в сумме в прогнозном уровне цен  2025г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</si>
  <si>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</si>
  <si>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</si>
  <si>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</si>
  <si>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</si>
  <si>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</si>
  <si>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</si>
  <si>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</si>
  <si>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</si>
  <si>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</si>
  <si>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</si>
  <si>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</si>
  <si>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</si>
  <si>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</si>
  <si>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</si>
  <si>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</si>
  <si>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</si>
  <si>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</si>
  <si>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</si>
  <si>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О_2.1.16-2 Строительство распределительных сетей 10-0,4кВ в п. Звёздный Усть-Кутского района, ул.Горбунова, лесной массив в районе "Очистные", ул. Кузнецова (ВЛЗ - 0,4км, ВЛ - 1,09км, ВЛИ - 1,57км, кл-0,4кВ - 0,54км)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</si>
</sst>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"/>
    <numFmt numFmtId="169" formatCode="0.000"/>
    <numFmt numFmtId="170" formatCode="0.0000000"/>
    <numFmt numFmtId="171" formatCode="#,##0.0"/>
    <numFmt numFmtId="172" formatCode="#,##0.0000000"/>
  </numFmts>
  <fonts count="3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2" fillId="0" borderId="0"/>
    <xf numFmtId="43" fontId="2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</cellStyleXfs>
  <cellXfs count="185">
    <xf numFmtId="0" fontId="0" fillId="0" borderId="0" xfId="0"/>
    <xf numFmtId="0" fontId="4" fillId="0" borderId="0" xfId="1" applyFont="1" applyAlignment="1">
      <alignment horizontal="right" vertical="top"/>
    </xf>
    <xf numFmtId="0" fontId="3" fillId="0" borderId="0" xfId="2"/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2" xfId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2" fontId="3" fillId="0" borderId="0" xfId="2" applyNumberFormat="1"/>
    <xf numFmtId="0" fontId="3" fillId="0" borderId="3" xfId="1" applyBorder="1" applyAlignment="1">
      <alignment horizontal="center" vertical="center" wrapText="1"/>
    </xf>
    <xf numFmtId="2" fontId="13" fillId="0" borderId="0" xfId="6" applyNumberFormat="1" applyFont="1" applyAlignment="1">
      <alignment horizontal="center" vertical="center"/>
    </xf>
    <xf numFmtId="0" fontId="14" fillId="0" borderId="3" xfId="1" applyFont="1" applyBorder="1" applyAlignment="1">
      <alignment horizontal="left" vertical="center" wrapText="1"/>
    </xf>
    <xf numFmtId="0" fontId="3" fillId="0" borderId="4" xfId="1" applyBorder="1" applyAlignment="1">
      <alignment horizontal="center" vertical="center" wrapText="1"/>
    </xf>
    <xf numFmtId="0" fontId="3" fillId="0" borderId="5" xfId="1" applyBorder="1" applyAlignment="1">
      <alignment horizontal="center" vertical="center" wrapText="1"/>
    </xf>
    <xf numFmtId="165" fontId="14" fillId="0" borderId="5" xfId="7" applyNumberFormat="1" applyFont="1" applyFill="1" applyBorder="1" applyAlignment="1">
      <alignment vertical="center" wrapText="1"/>
    </xf>
    <xf numFmtId="43" fontId="14" fillId="0" borderId="5" xfId="7" applyFont="1" applyFill="1" applyBorder="1" applyAlignment="1">
      <alignment horizontal="center" vertical="center" wrapText="1"/>
    </xf>
    <xf numFmtId="43" fontId="14" fillId="0" borderId="5" xfId="7" applyFont="1" applyFill="1" applyBorder="1" applyAlignment="1">
      <alignment vertical="center" wrapText="1"/>
    </xf>
    <xf numFmtId="43" fontId="14" fillId="0" borderId="6" xfId="7" applyFont="1" applyFill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164" fontId="16" fillId="0" borderId="0" xfId="1" applyNumberFormat="1" applyFont="1" applyAlignment="1">
      <alignment horizontal="left" vertical="center"/>
    </xf>
    <xf numFmtId="166" fontId="3" fillId="0" borderId="0" xfId="2" applyNumberFormat="1"/>
    <xf numFmtId="167" fontId="3" fillId="0" borderId="0" xfId="2" applyNumberFormat="1"/>
    <xf numFmtId="0" fontId="17" fillId="0" borderId="0" xfId="0" applyFont="1"/>
    <xf numFmtId="0" fontId="17" fillId="0" borderId="0" xfId="0" applyFont="1" applyAlignment="1">
      <alignment wrapText="1"/>
    </xf>
    <xf numFmtId="49" fontId="17" fillId="0" borderId="0" xfId="0" applyNumberFormat="1" applyFont="1"/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168" fontId="19" fillId="0" borderId="7" xfId="0" applyNumberFormat="1" applyFont="1" applyBorder="1" applyAlignment="1">
      <alignment horizontal="right" vertical="top"/>
    </xf>
    <xf numFmtId="0" fontId="19" fillId="0" borderId="7" xfId="0" applyFont="1" applyBorder="1" applyAlignment="1">
      <alignment horizontal="right" vertical="top"/>
    </xf>
    <xf numFmtId="0" fontId="19" fillId="0" borderId="7" xfId="0" applyFont="1" applyBorder="1" applyAlignment="1">
      <alignment horizontal="right" vertical="top" wrapText="1"/>
    </xf>
    <xf numFmtId="168" fontId="19" fillId="0" borderId="7" xfId="0" applyNumberFormat="1" applyFont="1" applyBorder="1" applyAlignment="1">
      <alignment horizontal="right" vertical="top" wrapText="1"/>
    </xf>
    <xf numFmtId="49" fontId="19" fillId="0" borderId="7" xfId="0" applyNumberFormat="1" applyFont="1" applyBorder="1"/>
    <xf numFmtId="169" fontId="19" fillId="0" borderId="7" xfId="0" applyNumberFormat="1" applyFont="1" applyBorder="1" applyAlignment="1">
      <alignment horizontal="right" vertical="top"/>
    </xf>
    <xf numFmtId="168" fontId="17" fillId="0" borderId="7" xfId="0" applyNumberFormat="1" applyFont="1" applyBorder="1" applyAlignment="1">
      <alignment horizontal="right" vertical="top" wrapText="1"/>
    </xf>
    <xf numFmtId="169" fontId="17" fillId="0" borderId="7" xfId="0" applyNumberFormat="1" applyFont="1" applyBorder="1" applyAlignment="1">
      <alignment horizontal="right" vertical="top" wrapText="1"/>
    </xf>
    <xf numFmtId="0" fontId="17" fillId="0" borderId="7" xfId="0" applyFont="1" applyBorder="1" applyAlignment="1">
      <alignment horizontal="right" vertical="top" wrapText="1"/>
    </xf>
    <xf numFmtId="0" fontId="17" fillId="0" borderId="7" xfId="0" applyFont="1" applyBorder="1" applyAlignment="1">
      <alignment horizontal="left" vertical="top" wrapText="1"/>
    </xf>
    <xf numFmtId="49" fontId="17" fillId="0" borderId="7" xfId="0" applyNumberFormat="1" applyFont="1" applyBorder="1" applyAlignment="1">
      <alignment horizontal="left" vertical="top" wrapText="1"/>
    </xf>
    <xf numFmtId="49" fontId="17" fillId="0" borderId="7" xfId="0" applyNumberFormat="1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21" fillId="0" borderId="0" xfId="0" applyFont="1" applyAlignment="1">
      <alignment horizontal="center"/>
    </xf>
    <xf numFmtId="0" fontId="21" fillId="0" borderId="0" xfId="0" applyFont="1"/>
    <xf numFmtId="49" fontId="21" fillId="0" borderId="0" xfId="0" applyNumberFormat="1" applyFont="1"/>
    <xf numFmtId="49" fontId="18" fillId="0" borderId="0" xfId="0" applyNumberFormat="1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vertical="top"/>
    </xf>
    <xf numFmtId="49" fontId="22" fillId="0" borderId="0" xfId="0" applyNumberFormat="1" applyFont="1" applyAlignment="1">
      <alignment vertical="top"/>
    </xf>
    <xf numFmtId="0" fontId="21" fillId="0" borderId="0" xfId="0" applyFont="1" applyAlignment="1">
      <alignment wrapText="1"/>
    </xf>
    <xf numFmtId="49" fontId="21" fillId="0" borderId="0" xfId="0" applyNumberFormat="1" applyFont="1" applyAlignment="1">
      <alignment wrapText="1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/>
    </xf>
    <xf numFmtId="0" fontId="21" fillId="0" borderId="0" xfId="0" applyFont="1" applyAlignment="1">
      <alignment horizontal="right"/>
    </xf>
    <xf numFmtId="49" fontId="18" fillId="0" borderId="0" xfId="0" applyNumberFormat="1" applyFont="1"/>
    <xf numFmtId="0" fontId="25" fillId="0" borderId="0" xfId="2" applyFont="1"/>
    <xf numFmtId="170" fontId="17" fillId="0" borderId="7" xfId="0" applyNumberFormat="1" applyFont="1" applyBorder="1" applyAlignment="1">
      <alignment horizontal="right" vertical="top" wrapText="1"/>
    </xf>
    <xf numFmtId="0" fontId="26" fillId="0" borderId="0" xfId="8"/>
    <xf numFmtId="0" fontId="21" fillId="0" borderId="0" xfId="8" applyFont="1" applyAlignment="1">
      <alignment horizontal="right"/>
    </xf>
    <xf numFmtId="49" fontId="21" fillId="0" borderId="0" xfId="8" applyNumberFormat="1" applyFont="1"/>
    <xf numFmtId="0" fontId="21" fillId="0" borderId="0" xfId="8" applyFont="1"/>
    <xf numFmtId="0" fontId="21" fillId="0" borderId="0" xfId="8" applyFont="1" applyAlignment="1">
      <alignment wrapText="1"/>
    </xf>
    <xf numFmtId="0" fontId="21" fillId="0" borderId="0" xfId="8" applyFont="1" applyAlignment="1">
      <alignment horizontal="center"/>
    </xf>
    <xf numFmtId="49" fontId="18" fillId="0" borderId="0" xfId="8" applyNumberFormat="1" applyFont="1"/>
    <xf numFmtId="49" fontId="17" fillId="0" borderId="0" xfId="8" applyNumberFormat="1" applyFont="1"/>
    <xf numFmtId="49" fontId="23" fillId="0" borderId="0" xfId="8" applyNumberFormat="1" applyFont="1" applyAlignment="1">
      <alignment horizontal="center"/>
    </xf>
    <xf numFmtId="0" fontId="23" fillId="0" borderId="0" xfId="8" applyFont="1" applyAlignment="1">
      <alignment horizontal="center"/>
    </xf>
    <xf numFmtId="49" fontId="21" fillId="0" borderId="0" xfId="8" applyNumberFormat="1" applyFont="1" applyAlignment="1">
      <alignment wrapText="1"/>
    </xf>
    <xf numFmtId="49" fontId="15" fillId="0" borderId="0" xfId="8" applyNumberFormat="1" applyFont="1" applyAlignment="1">
      <alignment vertical="top"/>
    </xf>
    <xf numFmtId="0" fontId="15" fillId="0" borderId="0" xfId="8" applyFont="1" applyAlignment="1">
      <alignment vertical="top"/>
    </xf>
    <xf numFmtId="0" fontId="15" fillId="0" borderId="0" xfId="8" applyFont="1" applyAlignment="1">
      <alignment horizontal="center"/>
    </xf>
    <xf numFmtId="0" fontId="15" fillId="0" borderId="0" xfId="8" applyFont="1"/>
    <xf numFmtId="49" fontId="18" fillId="0" borderId="0" xfId="8" applyNumberFormat="1" applyFont="1" applyAlignment="1">
      <alignment horizontal="left"/>
    </xf>
    <xf numFmtId="49" fontId="17" fillId="0" borderId="7" xfId="8" applyNumberFormat="1" applyFont="1" applyBorder="1" applyAlignment="1">
      <alignment horizontal="center" vertical="top" wrapText="1"/>
    </xf>
    <xf numFmtId="0" fontId="17" fillId="0" borderId="7" xfId="8" applyFont="1" applyBorder="1" applyAlignment="1">
      <alignment horizontal="center" vertical="top" wrapText="1"/>
    </xf>
    <xf numFmtId="0" fontId="20" fillId="0" borderId="0" xfId="8" applyFont="1" applyAlignment="1">
      <alignment wrapText="1"/>
    </xf>
    <xf numFmtId="49" fontId="17" fillId="0" borderId="7" xfId="8" applyNumberFormat="1" applyFont="1" applyBorder="1" applyAlignment="1">
      <alignment horizontal="left" vertical="top" wrapText="1"/>
    </xf>
    <xf numFmtId="0" fontId="17" fillId="0" borderId="7" xfId="8" applyFont="1" applyBorder="1" applyAlignment="1">
      <alignment horizontal="left" vertical="top" wrapText="1"/>
    </xf>
    <xf numFmtId="168" fontId="17" fillId="0" borderId="7" xfId="8" applyNumberFormat="1" applyFont="1" applyBorder="1" applyAlignment="1">
      <alignment horizontal="right" vertical="top" wrapText="1"/>
    </xf>
    <xf numFmtId="0" fontId="17" fillId="0" borderId="7" xfId="8" applyFont="1" applyBorder="1" applyAlignment="1">
      <alignment horizontal="right" vertical="top" wrapText="1"/>
    </xf>
    <xf numFmtId="49" fontId="19" fillId="0" borderId="7" xfId="8" applyNumberFormat="1" applyFont="1" applyBorder="1"/>
    <xf numFmtId="168" fontId="19" fillId="0" borderId="7" xfId="8" applyNumberFormat="1" applyFont="1" applyBorder="1" applyAlignment="1">
      <alignment horizontal="right" vertical="top" wrapText="1"/>
    </xf>
    <xf numFmtId="0" fontId="19" fillId="0" borderId="7" xfId="8" applyFont="1" applyBorder="1" applyAlignment="1">
      <alignment horizontal="right" vertical="top" wrapText="1"/>
    </xf>
    <xf numFmtId="0" fontId="19" fillId="0" borderId="7" xfId="8" applyFont="1" applyBorder="1" applyAlignment="1">
      <alignment horizontal="right" vertical="top"/>
    </xf>
    <xf numFmtId="168" fontId="19" fillId="0" borderId="7" xfId="8" applyNumberFormat="1" applyFont="1" applyBorder="1" applyAlignment="1">
      <alignment horizontal="right" vertical="top"/>
    </xf>
    <xf numFmtId="0" fontId="19" fillId="0" borderId="0" xfId="8" applyFont="1" applyAlignment="1">
      <alignment wrapText="1"/>
    </xf>
    <xf numFmtId="0" fontId="18" fillId="0" borderId="0" xfId="8" applyFont="1" applyAlignment="1">
      <alignment wrapText="1"/>
    </xf>
    <xf numFmtId="169" fontId="17" fillId="0" borderId="7" xfId="8" applyNumberFormat="1" applyFont="1" applyBorder="1" applyAlignment="1">
      <alignment horizontal="right" vertical="top" wrapText="1"/>
    </xf>
    <xf numFmtId="169" fontId="19" fillId="0" borderId="7" xfId="8" applyNumberFormat="1" applyFont="1" applyBorder="1" applyAlignment="1">
      <alignment horizontal="right" vertical="top"/>
    </xf>
    <xf numFmtId="0" fontId="17" fillId="0" borderId="0" xfId="8" applyFont="1"/>
    <xf numFmtId="0" fontId="17" fillId="0" borderId="0" xfId="8" applyFont="1" applyAlignment="1">
      <alignment wrapText="1"/>
    </xf>
    <xf numFmtId="165" fontId="14" fillId="0" borderId="5" xfId="9" applyNumberFormat="1" applyFont="1" applyFill="1" applyBorder="1" applyAlignment="1">
      <alignment vertical="center" wrapText="1"/>
    </xf>
    <xf numFmtId="43" fontId="14" fillId="0" borderId="5" xfId="9" applyFont="1" applyFill="1" applyBorder="1" applyAlignment="1">
      <alignment horizontal="center" vertical="center" wrapText="1"/>
    </xf>
    <xf numFmtId="43" fontId="14" fillId="0" borderId="5" xfId="9" applyFont="1" applyFill="1" applyBorder="1" applyAlignment="1">
      <alignment vertical="center" wrapText="1"/>
    </xf>
    <xf numFmtId="43" fontId="14" fillId="0" borderId="6" xfId="9" applyFont="1" applyFill="1" applyBorder="1" applyAlignment="1">
      <alignment vertical="center" wrapText="1"/>
    </xf>
    <xf numFmtId="169" fontId="19" fillId="0" borderId="7" xfId="8" applyNumberFormat="1" applyFont="1" applyBorder="1" applyAlignment="1">
      <alignment horizontal="right" vertical="top" wrapText="1"/>
    </xf>
    <xf numFmtId="0" fontId="27" fillId="0" borderId="7" xfId="3" applyFont="1" applyBorder="1" applyAlignment="1">
      <alignment horizontal="center" vertical="center" wrapText="1"/>
    </xf>
    <xf numFmtId="0" fontId="27" fillId="0" borderId="7" xfId="4" applyFont="1" applyBorder="1" applyAlignment="1">
      <alignment horizontal="center" wrapText="1"/>
    </xf>
    <xf numFmtId="49" fontId="28" fillId="2" borderId="7" xfId="3" applyNumberFormat="1" applyFont="1" applyFill="1" applyBorder="1" applyAlignment="1">
      <alignment horizontal="center" vertical="center" wrapText="1"/>
    </xf>
    <xf numFmtId="4" fontId="28" fillId="2" borderId="7" xfId="3" applyNumberFormat="1" applyFont="1" applyFill="1" applyBorder="1" applyAlignment="1">
      <alignment horizontal="right" vertical="center" wrapText="1"/>
    </xf>
    <xf numFmtId="49" fontId="27" fillId="0" borderId="7" xfId="3" applyNumberFormat="1" applyFont="1" applyBorder="1" applyAlignment="1">
      <alignment horizontal="center" vertical="center" wrapText="1"/>
    </xf>
    <xf numFmtId="168" fontId="27" fillId="0" borderId="7" xfId="3" applyNumberFormat="1" applyFont="1" applyBorder="1" applyAlignment="1">
      <alignment horizontal="right" vertical="center" wrapText="1"/>
    </xf>
    <xf numFmtId="4" fontId="27" fillId="0" borderId="7" xfId="3" applyNumberFormat="1" applyFont="1" applyBorder="1" applyAlignment="1">
      <alignment horizontal="right" vertical="center" wrapText="1"/>
    </xf>
    <xf numFmtId="4" fontId="27" fillId="0" borderId="7" xfId="3" applyNumberFormat="1" applyFont="1" applyBorder="1" applyAlignment="1">
      <alignment horizontal="center" vertical="center" wrapText="1"/>
    </xf>
    <xf numFmtId="4" fontId="28" fillId="2" borderId="7" xfId="3" applyNumberFormat="1" applyFont="1" applyFill="1" applyBorder="1" applyAlignment="1">
      <alignment horizontal="center" vertical="center" wrapText="1"/>
    </xf>
    <xf numFmtId="168" fontId="27" fillId="0" borderId="7" xfId="0" applyNumberFormat="1" applyFont="1" applyBorder="1" applyAlignment="1">
      <alignment horizontal="center" vertical="center" wrapText="1"/>
    </xf>
    <xf numFmtId="4" fontId="29" fillId="0" borderId="7" xfId="3" applyNumberFormat="1" applyFont="1" applyBorder="1" applyAlignment="1">
      <alignment horizontal="right" vertical="center" wrapText="1"/>
    </xf>
    <xf numFmtId="171" fontId="27" fillId="0" borderId="7" xfId="3" applyNumberFormat="1" applyFont="1" applyBorder="1" applyAlignment="1">
      <alignment horizontal="center" vertical="center" wrapText="1"/>
    </xf>
    <xf numFmtId="49" fontId="29" fillId="0" borderId="7" xfId="3" applyNumberFormat="1" applyFont="1" applyBorder="1" applyAlignment="1">
      <alignment horizontal="center" vertical="center" wrapText="1"/>
    </xf>
    <xf numFmtId="172" fontId="27" fillId="0" borderId="7" xfId="3" applyNumberFormat="1" applyFont="1" applyBorder="1" applyAlignment="1">
      <alignment horizontal="center" vertical="center" wrapText="1"/>
    </xf>
    <xf numFmtId="49" fontId="27" fillId="3" borderId="7" xfId="3" applyNumberFormat="1" applyFont="1" applyFill="1" applyBorder="1" applyAlignment="1">
      <alignment horizontal="center" vertical="center" wrapText="1"/>
    </xf>
    <xf numFmtId="4" fontId="27" fillId="3" borderId="7" xfId="3" applyNumberFormat="1" applyFont="1" applyFill="1" applyBorder="1" applyAlignment="1">
      <alignment horizontal="right" vertical="center" wrapText="1"/>
    </xf>
    <xf numFmtId="0" fontId="27" fillId="0" borderId="0" xfId="2" applyFont="1"/>
    <xf numFmtId="0" fontId="27" fillId="0" borderId="14" xfId="3" applyFont="1" applyBorder="1" applyAlignment="1">
      <alignment horizontal="center" vertical="center" wrapText="1"/>
    </xf>
    <xf numFmtId="0" fontId="27" fillId="0" borderId="12" xfId="3" applyFont="1" applyBorder="1" applyAlignment="1">
      <alignment horizontal="center" vertical="center" wrapText="1"/>
    </xf>
    <xf numFmtId="49" fontId="27" fillId="0" borderId="13" xfId="3" applyNumberFormat="1" applyFont="1" applyBorder="1" applyAlignment="1">
      <alignment horizontal="center" vertical="center" wrapText="1"/>
    </xf>
    <xf numFmtId="49" fontId="27" fillId="0" borderId="18" xfId="3" applyNumberFormat="1" applyFont="1" applyBorder="1" applyAlignment="1">
      <alignment horizontal="center" vertical="center" wrapText="1"/>
    </xf>
    <xf numFmtId="49" fontId="27" fillId="0" borderId="11" xfId="3" applyNumberFormat="1" applyFont="1" applyBorder="1" applyAlignment="1">
      <alignment horizontal="center" vertical="center" wrapText="1"/>
    </xf>
    <xf numFmtId="49" fontId="27" fillId="0" borderId="19" xfId="3" applyNumberFormat="1" applyFont="1" applyBorder="1" applyAlignment="1">
      <alignment horizontal="center" vertical="center" wrapText="1"/>
    </xf>
    <xf numFmtId="0" fontId="27" fillId="0" borderId="9" xfId="3" applyFont="1" applyBorder="1" applyAlignment="1">
      <alignment horizontal="left" vertical="center" wrapText="1"/>
    </xf>
    <xf numFmtId="0" fontId="27" fillId="0" borderId="8" xfId="3" applyFont="1" applyBorder="1" applyAlignment="1">
      <alignment horizontal="left" vertical="center" wrapText="1"/>
    </xf>
    <xf numFmtId="0" fontId="28" fillId="2" borderId="9" xfId="3" applyFont="1" applyFill="1" applyBorder="1" applyAlignment="1">
      <alignment horizontal="left" vertical="center" wrapText="1"/>
    </xf>
    <xf numFmtId="0" fontId="28" fillId="2" borderId="10" xfId="3" applyFont="1" applyFill="1" applyBorder="1" applyAlignment="1">
      <alignment horizontal="left" vertical="center" wrapText="1"/>
    </xf>
    <xf numFmtId="0" fontId="28" fillId="2" borderId="8" xfId="3" applyFont="1" applyFill="1" applyBorder="1" applyAlignment="1">
      <alignment horizontal="left" vertical="center" wrapText="1"/>
    </xf>
    <xf numFmtId="0" fontId="27" fillId="0" borderId="9" xfId="3" applyFont="1" applyBorder="1" applyAlignment="1">
      <alignment horizontal="center" vertical="center" wrapText="1"/>
    </xf>
    <xf numFmtId="0" fontId="27" fillId="0" borderId="10" xfId="3" applyFont="1" applyBorder="1" applyAlignment="1">
      <alignment horizontal="center" vertical="center" wrapText="1"/>
    </xf>
    <xf numFmtId="0" fontId="27" fillId="0" borderId="8" xfId="3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0" fontId="27" fillId="3" borderId="7" xfId="3" applyFont="1" applyFill="1" applyBorder="1" applyAlignment="1">
      <alignment horizontal="left" vertical="center" wrapText="1"/>
    </xf>
    <xf numFmtId="0" fontId="27" fillId="0" borderId="9" xfId="4" applyFont="1" applyBorder="1" applyAlignment="1">
      <alignment horizontal="center" wrapText="1"/>
    </xf>
    <xf numFmtId="0" fontId="27" fillId="0" borderId="8" xfId="4" applyFont="1" applyBorder="1" applyAlignment="1">
      <alignment horizontal="center" wrapText="1"/>
    </xf>
    <xf numFmtId="0" fontId="29" fillId="0" borderId="9" xfId="3" applyFont="1" applyBorder="1" applyAlignment="1">
      <alignment horizontal="left" vertical="center" wrapText="1"/>
    </xf>
    <xf numFmtId="0" fontId="29" fillId="0" borderId="8" xfId="3" applyFont="1" applyBorder="1" applyAlignment="1">
      <alignment horizontal="left" vertical="center" wrapText="1"/>
    </xf>
    <xf numFmtId="0" fontId="27" fillId="0" borderId="7" xfId="3" applyFont="1" applyBorder="1" applyAlignment="1">
      <alignment horizontal="left" vertical="center" wrapText="1"/>
    </xf>
    <xf numFmtId="0" fontId="29" fillId="0" borderId="7" xfId="3" applyFont="1" applyBorder="1" applyAlignment="1">
      <alignment horizontal="left" vertical="center" wrapText="1"/>
    </xf>
    <xf numFmtId="0" fontId="21" fillId="0" borderId="0" xfId="0" applyFont="1" applyAlignment="1">
      <alignment horizontal="center" wrapText="1"/>
    </xf>
    <xf numFmtId="0" fontId="21" fillId="0" borderId="17" xfId="0" applyFont="1" applyBorder="1" applyAlignment="1">
      <alignment horizontal="left" wrapText="1"/>
    </xf>
    <xf numFmtId="0" fontId="22" fillId="0" borderId="16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2" fillId="0" borderId="16" xfId="0" applyFont="1" applyBorder="1" applyAlignment="1">
      <alignment horizontal="center" vertical="top"/>
    </xf>
    <xf numFmtId="0" fontId="21" fillId="0" borderId="0" xfId="0" applyFont="1" applyAlignment="1">
      <alignment horizontal="left"/>
    </xf>
    <xf numFmtId="49" fontId="17" fillId="0" borderId="14" xfId="0" applyNumberFormat="1" applyFont="1" applyBorder="1" applyAlignment="1">
      <alignment horizontal="center"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right" vertical="top" wrapText="1"/>
    </xf>
    <xf numFmtId="0" fontId="19" fillId="0" borderId="8" xfId="0" applyFont="1" applyBorder="1" applyAlignment="1">
      <alignment horizontal="right" vertical="top" wrapText="1"/>
    </xf>
    <xf numFmtId="0" fontId="18" fillId="0" borderId="9" xfId="0" applyFont="1" applyBorder="1" applyAlignment="1">
      <alignment horizontal="right" vertical="top" wrapText="1"/>
    </xf>
    <xf numFmtId="0" fontId="18" fillId="0" borderId="8" xfId="0" applyFont="1" applyBorder="1" applyAlignment="1">
      <alignment horizontal="right" vertical="top" wrapText="1"/>
    </xf>
    <xf numFmtId="0" fontId="21" fillId="0" borderId="17" xfId="8" applyFont="1" applyBorder="1" applyAlignment="1">
      <alignment horizontal="left" wrapText="1"/>
    </xf>
    <xf numFmtId="0" fontId="15" fillId="0" borderId="16" xfId="8" applyFont="1" applyBorder="1" applyAlignment="1">
      <alignment horizontal="center"/>
    </xf>
    <xf numFmtId="0" fontId="21" fillId="0" borderId="0" xfId="8" applyFont="1" applyAlignment="1">
      <alignment horizontal="center"/>
    </xf>
    <xf numFmtId="0" fontId="24" fillId="0" borderId="0" xfId="8" applyFont="1" applyAlignment="1">
      <alignment horizontal="center"/>
    </xf>
    <xf numFmtId="0" fontId="15" fillId="0" borderId="16" xfId="8" applyFont="1" applyBorder="1" applyAlignment="1">
      <alignment horizontal="center" vertical="top"/>
    </xf>
    <xf numFmtId="0" fontId="21" fillId="0" borderId="0" xfId="8" applyFont="1" applyAlignment="1">
      <alignment horizontal="left"/>
    </xf>
    <xf numFmtId="49" fontId="17" fillId="0" borderId="14" xfId="8" applyNumberFormat="1" applyFont="1" applyBorder="1" applyAlignment="1">
      <alignment horizontal="center" vertical="center" wrapText="1"/>
    </xf>
    <xf numFmtId="49" fontId="17" fillId="0" borderId="15" xfId="8" applyNumberFormat="1" applyFont="1" applyBorder="1" applyAlignment="1">
      <alignment horizontal="center" vertical="center" wrapText="1"/>
    </xf>
    <xf numFmtId="49" fontId="17" fillId="0" borderId="12" xfId="8" applyNumberFormat="1" applyFont="1" applyBorder="1" applyAlignment="1">
      <alignment horizontal="center" vertical="center" wrapText="1"/>
    </xf>
    <xf numFmtId="0" fontId="17" fillId="0" borderId="14" xfId="8" applyFont="1" applyBorder="1" applyAlignment="1">
      <alignment horizontal="center" vertical="center" wrapText="1"/>
    </xf>
    <xf numFmtId="0" fontId="17" fillId="0" borderId="15" xfId="8" applyFont="1" applyBorder="1" applyAlignment="1">
      <alignment horizontal="center" vertical="center" wrapText="1"/>
    </xf>
    <xf numFmtId="0" fontId="17" fillId="0" borderId="12" xfId="8" applyFont="1" applyBorder="1" applyAlignment="1">
      <alignment horizontal="center" vertical="center" wrapText="1"/>
    </xf>
    <xf numFmtId="0" fontId="17" fillId="0" borderId="7" xfId="8" applyFont="1" applyBorder="1" applyAlignment="1">
      <alignment horizontal="center" vertical="center" wrapText="1"/>
    </xf>
    <xf numFmtId="0" fontId="20" fillId="0" borderId="9" xfId="8" applyFont="1" applyBorder="1" applyAlignment="1">
      <alignment horizontal="left" vertical="center" wrapText="1"/>
    </xf>
    <xf numFmtId="0" fontId="20" fillId="0" borderId="10" xfId="8" applyFont="1" applyBorder="1" applyAlignment="1">
      <alignment horizontal="left" vertical="center" wrapText="1"/>
    </xf>
    <xf numFmtId="0" fontId="20" fillId="0" borderId="8" xfId="8" applyFont="1" applyBorder="1" applyAlignment="1">
      <alignment horizontal="left" vertical="center" wrapText="1"/>
    </xf>
    <xf numFmtId="0" fontId="17" fillId="0" borderId="13" xfId="8" applyFont="1" applyBorder="1" applyAlignment="1">
      <alignment horizontal="center" vertical="center" wrapText="1"/>
    </xf>
    <xf numFmtId="0" fontId="17" fillId="0" borderId="11" xfId="8" applyFont="1" applyBorder="1" applyAlignment="1">
      <alignment horizontal="center" vertical="center" wrapText="1"/>
    </xf>
    <xf numFmtId="0" fontId="19" fillId="0" borderId="9" xfId="8" applyFont="1" applyBorder="1" applyAlignment="1">
      <alignment horizontal="right" vertical="top" wrapText="1"/>
    </xf>
    <xf numFmtId="0" fontId="19" fillId="0" borderId="8" xfId="8" applyFont="1" applyBorder="1" applyAlignment="1">
      <alignment horizontal="right" vertical="top" wrapText="1"/>
    </xf>
    <xf numFmtId="0" fontId="18" fillId="0" borderId="9" xfId="8" applyFont="1" applyBorder="1" applyAlignment="1">
      <alignment horizontal="right" vertical="top" wrapText="1"/>
    </xf>
    <xf numFmtId="0" fontId="18" fillId="0" borderId="8" xfId="8" applyFont="1" applyBorder="1" applyAlignment="1">
      <alignment horizontal="right" vertical="top" wrapText="1"/>
    </xf>
  </cellXfs>
  <cellStyles count="10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D52D4ED7-B69A-4546-8C89-A7C0DCAC9B5A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682B0F4B-C1B2-472F-97EA-7C9EC91D01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6B389-7325-41E3-95D7-53AD9E378B52}">
  <dimension ref="A1:M54"/>
  <sheetViews>
    <sheetView tabSelected="1" zoomScale="82" zoomScaleNormal="82" workbookViewId="0">
      <selection activeCell="C9" sqref="C9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7.5703125" style="2" customWidth="1"/>
    <col min="5" max="5" width="10.7109375" style="114" customWidth="1"/>
    <col min="6" max="6" width="15.85546875" style="2" customWidth="1"/>
    <col min="7" max="7" width="28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15" t="s">
        <v>77</v>
      </c>
      <c r="F1" s="117" t="s">
        <v>78</v>
      </c>
      <c r="G1" s="118"/>
      <c r="H1" s="126" t="s">
        <v>79</v>
      </c>
      <c r="I1" s="127"/>
      <c r="J1" s="127"/>
      <c r="K1" s="128"/>
      <c r="L1" s="115" t="s">
        <v>45</v>
      </c>
      <c r="M1" s="115" t="s">
        <v>80</v>
      </c>
    </row>
    <row r="2" spans="1:13" ht="45" x14ac:dyDescent="0.2">
      <c r="A2" s="3"/>
      <c r="B2" s="3" t="s">
        <v>0</v>
      </c>
      <c r="C2" s="20" t="s">
        <v>58</v>
      </c>
      <c r="E2" s="116"/>
      <c r="F2" s="119"/>
      <c r="G2" s="120"/>
      <c r="H2" s="98" t="s">
        <v>81</v>
      </c>
      <c r="I2" s="98" t="s">
        <v>82</v>
      </c>
      <c r="J2" s="98" t="s">
        <v>83</v>
      </c>
      <c r="K2" s="98" t="s">
        <v>84</v>
      </c>
      <c r="L2" s="116"/>
      <c r="M2" s="116"/>
    </row>
    <row r="3" spans="1:13" x14ac:dyDescent="0.25">
      <c r="A3" s="4"/>
      <c r="B3" s="4"/>
      <c r="C3" s="4"/>
      <c r="E3" s="99">
        <v>1</v>
      </c>
      <c r="F3" s="134">
        <v>2</v>
      </c>
      <c r="G3" s="135"/>
      <c r="H3" s="99">
        <v>3</v>
      </c>
      <c r="I3" s="99">
        <v>4</v>
      </c>
      <c r="J3" s="99">
        <v>5</v>
      </c>
      <c r="K3" s="99">
        <v>6</v>
      </c>
      <c r="L3" s="99">
        <v>7</v>
      </c>
      <c r="M3" s="99">
        <v>8</v>
      </c>
    </row>
    <row r="4" spans="1:13" x14ac:dyDescent="0.2">
      <c r="A4" s="3"/>
      <c r="B4" s="3"/>
      <c r="C4" s="3"/>
      <c r="E4" s="100" t="s">
        <v>85</v>
      </c>
      <c r="F4" s="123" t="s">
        <v>86</v>
      </c>
      <c r="G4" s="125"/>
      <c r="H4" s="101"/>
      <c r="I4" s="101"/>
      <c r="J4" s="101"/>
      <c r="K4" s="101"/>
      <c r="L4" s="101"/>
      <c r="M4" s="101"/>
    </row>
    <row r="5" spans="1:13" x14ac:dyDescent="0.2">
      <c r="A5" s="3"/>
      <c r="B5" s="3"/>
      <c r="C5" s="3"/>
      <c r="E5" s="102" t="s">
        <v>87</v>
      </c>
      <c r="F5" s="121" t="s">
        <v>88</v>
      </c>
      <c r="G5" s="122"/>
      <c r="H5" s="103">
        <v>387.12400000000002</v>
      </c>
      <c r="I5" s="104">
        <v>15809.68</v>
      </c>
      <c r="J5" s="104">
        <v>0</v>
      </c>
      <c r="K5" s="103">
        <v>44.817999999999998</v>
      </c>
      <c r="L5" s="103">
        <f>SUM(H5:K5)</f>
        <v>16241.621999999999</v>
      </c>
      <c r="M5" s="105" t="s">
        <v>89</v>
      </c>
    </row>
    <row r="6" spans="1:13" ht="25.5" x14ac:dyDescent="0.2">
      <c r="A6" s="3"/>
      <c r="B6" s="5" t="s">
        <v>105</v>
      </c>
      <c r="C6" s="21">
        <f>C26</f>
        <v>22218.727224564747</v>
      </c>
      <c r="E6" s="102" t="s">
        <v>90</v>
      </c>
      <c r="F6" s="121" t="s">
        <v>91</v>
      </c>
      <c r="G6" s="122"/>
      <c r="H6" s="104">
        <f>H5*1.2</f>
        <v>464.54880000000003</v>
      </c>
      <c r="I6" s="104">
        <f t="shared" ref="I6:K6" si="0">I5*1.2</f>
        <v>18971.615999999998</v>
      </c>
      <c r="J6" s="104">
        <f t="shared" si="0"/>
        <v>0</v>
      </c>
      <c r="K6" s="104">
        <f t="shared" si="0"/>
        <v>53.781599999999997</v>
      </c>
      <c r="L6" s="104">
        <f>SUM(H6:K6)</f>
        <v>19489.946399999997</v>
      </c>
      <c r="M6" s="105" t="s">
        <v>89</v>
      </c>
    </row>
    <row r="7" spans="1:13" x14ac:dyDescent="0.2">
      <c r="A7" s="3"/>
      <c r="B7" s="3"/>
      <c r="C7" s="3"/>
      <c r="E7" s="100" t="s">
        <v>109</v>
      </c>
      <c r="F7" s="123" t="s">
        <v>92</v>
      </c>
      <c r="G7" s="124"/>
      <c r="H7" s="124"/>
      <c r="I7" s="125"/>
      <c r="J7" s="101"/>
      <c r="K7" s="101"/>
      <c r="L7" s="101"/>
      <c r="M7" s="106"/>
    </row>
    <row r="8" spans="1:13" x14ac:dyDescent="0.2">
      <c r="A8" s="4"/>
      <c r="B8" s="4"/>
      <c r="C8" s="4"/>
      <c r="E8" s="102" t="s">
        <v>110</v>
      </c>
      <c r="F8" s="121" t="s">
        <v>93</v>
      </c>
      <c r="G8" s="122"/>
      <c r="H8" s="103">
        <v>322.536</v>
      </c>
      <c r="I8" s="103">
        <v>6603.8890000000001</v>
      </c>
      <c r="J8" s="103">
        <v>0</v>
      </c>
      <c r="K8" s="103">
        <v>44.817999999999998</v>
      </c>
      <c r="L8" s="107">
        <f>SUM(H8:K8)</f>
        <v>6971.2430000000004</v>
      </c>
      <c r="M8" s="105" t="s">
        <v>89</v>
      </c>
    </row>
    <row r="9" spans="1:13" x14ac:dyDescent="0.2">
      <c r="A9" s="3"/>
      <c r="B9" s="3"/>
      <c r="C9" s="3"/>
      <c r="E9" s="102" t="s">
        <v>111</v>
      </c>
      <c r="F9" s="121" t="s">
        <v>94</v>
      </c>
      <c r="G9" s="122"/>
      <c r="H9" s="103">
        <v>64.587999999999994</v>
      </c>
      <c r="I9" s="103">
        <v>6155.3180000000002</v>
      </c>
      <c r="J9" s="103">
        <v>0</v>
      </c>
      <c r="K9" s="103">
        <v>0</v>
      </c>
      <c r="L9" s="107">
        <f>SUM(H9:K9)</f>
        <v>6219.9059999999999</v>
      </c>
      <c r="M9" s="105" t="s">
        <v>89</v>
      </c>
    </row>
    <row r="10" spans="1:13" x14ac:dyDescent="0.2">
      <c r="A10" s="3"/>
      <c r="B10" s="6" t="s">
        <v>14</v>
      </c>
      <c r="C10" s="3"/>
      <c r="E10" s="102" t="s">
        <v>112</v>
      </c>
      <c r="F10" s="121" t="s">
        <v>95</v>
      </c>
      <c r="G10" s="122"/>
      <c r="H10" s="103"/>
      <c r="I10" s="103"/>
      <c r="J10" s="103"/>
      <c r="K10" s="103"/>
      <c r="L10" s="107">
        <f t="shared" ref="L10:L12" si="1">SUM(H10:K10)</f>
        <v>0</v>
      </c>
      <c r="M10" s="105" t="s">
        <v>89</v>
      </c>
    </row>
    <row r="11" spans="1:13" x14ac:dyDescent="0.2">
      <c r="A11" s="3"/>
      <c r="B11" s="3"/>
      <c r="C11" s="3"/>
      <c r="E11" s="102" t="s">
        <v>113</v>
      </c>
      <c r="F11" s="121" t="s">
        <v>96</v>
      </c>
      <c r="G11" s="122"/>
      <c r="H11" s="103"/>
      <c r="I11" s="103"/>
      <c r="J11" s="103"/>
      <c r="K11" s="103"/>
      <c r="L11" s="107">
        <f t="shared" si="1"/>
        <v>0</v>
      </c>
      <c r="M11" s="105" t="s">
        <v>89</v>
      </c>
    </row>
    <row r="12" spans="1:13" ht="15.75" x14ac:dyDescent="0.2">
      <c r="A12" s="7"/>
      <c r="B12" s="129" t="s">
        <v>3</v>
      </c>
      <c r="C12" s="129"/>
      <c r="E12" s="102" t="s">
        <v>114</v>
      </c>
      <c r="F12" s="121" t="s">
        <v>97</v>
      </c>
      <c r="G12" s="122"/>
      <c r="H12" s="103">
        <v>0</v>
      </c>
      <c r="I12" s="103">
        <v>3050.473</v>
      </c>
      <c r="J12" s="103">
        <v>0</v>
      </c>
      <c r="K12" s="103">
        <v>0</v>
      </c>
      <c r="L12" s="107">
        <f t="shared" si="1"/>
        <v>3050.473</v>
      </c>
      <c r="M12" s="105" t="s">
        <v>89</v>
      </c>
    </row>
    <row r="13" spans="1:13" x14ac:dyDescent="0.2">
      <c r="A13" s="3"/>
      <c r="B13" s="3"/>
      <c r="C13" s="3"/>
      <c r="E13" s="102"/>
      <c r="F13" s="136" t="s">
        <v>98</v>
      </c>
      <c r="G13" s="137"/>
      <c r="H13" s="108">
        <f>SUM(H8:H12)</f>
        <v>387.12400000000002</v>
      </c>
      <c r="I13" s="108">
        <f>SUM(I8:I12)</f>
        <v>15809.68</v>
      </c>
      <c r="J13" s="108">
        <f>SUM(J8:J12)</f>
        <v>0</v>
      </c>
      <c r="K13" s="108">
        <f>SUM(K8:K12)</f>
        <v>44.817999999999998</v>
      </c>
      <c r="L13" s="108">
        <f>SUM(L8:L12)</f>
        <v>16241.622000000001</v>
      </c>
      <c r="M13" s="105" t="s">
        <v>89</v>
      </c>
    </row>
    <row r="14" spans="1:13" ht="53.25" customHeight="1" x14ac:dyDescent="0.2">
      <c r="A14" s="3"/>
      <c r="B14" s="130" t="s">
        <v>127</v>
      </c>
      <c r="C14" s="130"/>
      <c r="E14" s="100" t="s">
        <v>115</v>
      </c>
      <c r="F14" s="123" t="s">
        <v>99</v>
      </c>
      <c r="G14" s="124"/>
      <c r="H14" s="124"/>
      <c r="I14" s="124"/>
      <c r="J14" s="125"/>
      <c r="K14" s="101"/>
      <c r="L14" s="101"/>
      <c r="M14" s="106"/>
    </row>
    <row r="15" spans="1:13" x14ac:dyDescent="0.2">
      <c r="A15" s="4"/>
      <c r="B15" s="131" t="s">
        <v>1</v>
      </c>
      <c r="C15" s="131"/>
      <c r="E15" s="102" t="s">
        <v>116</v>
      </c>
      <c r="F15" s="138" t="s">
        <v>93</v>
      </c>
      <c r="G15" s="138"/>
      <c r="H15" s="104">
        <f>H8*$M$15/100</f>
        <v>347.69380799999999</v>
      </c>
      <c r="I15" s="104">
        <f t="shared" ref="I15:L15" si="2">I8*$M$15/100</f>
        <v>7118.9923419999996</v>
      </c>
      <c r="J15" s="104">
        <f t="shared" si="2"/>
        <v>0</v>
      </c>
      <c r="K15" s="104">
        <f t="shared" si="2"/>
        <v>48.313803999999998</v>
      </c>
      <c r="L15" s="104">
        <f t="shared" si="2"/>
        <v>7514.9999539999999</v>
      </c>
      <c r="M15" s="109">
        <v>107.8</v>
      </c>
    </row>
    <row r="16" spans="1:13" x14ac:dyDescent="0.2">
      <c r="A16" s="3"/>
      <c r="B16" s="3"/>
      <c r="C16" s="3"/>
      <c r="E16" s="102" t="s">
        <v>117</v>
      </c>
      <c r="F16" s="138" t="s">
        <v>94</v>
      </c>
      <c r="G16" s="138"/>
      <c r="H16" s="104">
        <f>H9*$M$15/100*$M$16/100</f>
        <v>73.316034791999996</v>
      </c>
      <c r="I16" s="104">
        <f t="shared" ref="I16:L16" si="3">I9*$M$15/100*$M$16/100</f>
        <v>6987.1107426120006</v>
      </c>
      <c r="J16" s="104">
        <f t="shared" si="3"/>
        <v>0</v>
      </c>
      <c r="K16" s="104">
        <f t="shared" si="3"/>
        <v>0</v>
      </c>
      <c r="L16" s="104">
        <f t="shared" si="3"/>
        <v>7060.4267774039999</v>
      </c>
      <c r="M16" s="109">
        <v>105.3</v>
      </c>
    </row>
    <row r="17" spans="1:13" ht="15.75" x14ac:dyDescent="0.2">
      <c r="A17" s="3"/>
      <c r="B17" s="3"/>
      <c r="C17" s="3"/>
      <c r="D17" s="12"/>
      <c r="E17" s="102" t="s">
        <v>118</v>
      </c>
      <c r="F17" s="138" t="s">
        <v>95</v>
      </c>
      <c r="G17" s="138"/>
      <c r="H17" s="104">
        <f>H10*$M$15/100*$M$16/100*$M$17/100</f>
        <v>0</v>
      </c>
      <c r="I17" s="104">
        <f t="shared" ref="I17:L17" si="4">I10*$M$15/100*$M$16/100*$M$17/100</f>
        <v>0</v>
      </c>
      <c r="J17" s="104">
        <f t="shared" si="4"/>
        <v>0</v>
      </c>
      <c r="K17" s="104">
        <f t="shared" si="4"/>
        <v>0</v>
      </c>
      <c r="L17" s="104">
        <f t="shared" si="4"/>
        <v>0</v>
      </c>
      <c r="M17" s="109">
        <v>104.4</v>
      </c>
    </row>
    <row r="18" spans="1:13" ht="28.5" x14ac:dyDescent="0.2">
      <c r="A18" s="8" t="s">
        <v>2</v>
      </c>
      <c r="B18" s="11" t="s">
        <v>4</v>
      </c>
      <c r="C18" s="14" t="s">
        <v>5</v>
      </c>
      <c r="D18" s="12"/>
      <c r="E18" s="102" t="s">
        <v>119</v>
      </c>
      <c r="F18" s="138" t="s">
        <v>96</v>
      </c>
      <c r="G18" s="138"/>
      <c r="H18" s="104">
        <f>H11*$M$15/100*$M$16/100*$M$17/100*$M$18/100</f>
        <v>0</v>
      </c>
      <c r="I18" s="104">
        <f t="shared" ref="I18:L18" si="5">I11*$M$15/100*$M$16/100*$M$17/100*$M$18/100</f>
        <v>0</v>
      </c>
      <c r="J18" s="104">
        <f t="shared" si="5"/>
        <v>0</v>
      </c>
      <c r="K18" s="104">
        <f t="shared" si="5"/>
        <v>0</v>
      </c>
      <c r="L18" s="104">
        <f t="shared" si="5"/>
        <v>0</v>
      </c>
      <c r="M18" s="109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102" t="s">
        <v>120</v>
      </c>
      <c r="F19" s="138" t="s">
        <v>97</v>
      </c>
      <c r="G19" s="138"/>
      <c r="H19" s="104">
        <f>H12*$M$15/100*$M$16/100*$M$17/100*$M$18/100*$M$19/100</f>
        <v>0</v>
      </c>
      <c r="I19" s="104">
        <f t="shared" ref="I19:L19" si="6">I12*$M$15/100*$M$16/100*$M$17/100*$M$18/100*$M$19/100</f>
        <v>3940.1777424235424</v>
      </c>
      <c r="J19" s="104">
        <f t="shared" si="6"/>
        <v>0</v>
      </c>
      <c r="K19" s="104">
        <f t="shared" si="6"/>
        <v>0</v>
      </c>
      <c r="L19" s="104">
        <f t="shared" si="6"/>
        <v>3940.1777424235424</v>
      </c>
      <c r="M19" s="109">
        <v>104.4</v>
      </c>
    </row>
    <row r="20" spans="1:13" x14ac:dyDescent="0.2">
      <c r="A20" s="9">
        <v>1</v>
      </c>
      <c r="B20" s="13" t="s">
        <v>6</v>
      </c>
      <c r="C20" s="93">
        <v>16241.622000000001</v>
      </c>
      <c r="D20" s="22"/>
      <c r="E20" s="110"/>
      <c r="F20" s="139" t="s">
        <v>98</v>
      </c>
      <c r="G20" s="139"/>
      <c r="H20" s="108">
        <f>SUM(H15:H19)</f>
        <v>421.00984279199997</v>
      </c>
      <c r="I20" s="108">
        <f t="shared" ref="I20:K20" si="7">SUM(I15:I19)</f>
        <v>18046.280827035545</v>
      </c>
      <c r="J20" s="108">
        <f t="shared" si="7"/>
        <v>0</v>
      </c>
      <c r="K20" s="108">
        <f t="shared" si="7"/>
        <v>48.313803999999998</v>
      </c>
      <c r="L20" s="108">
        <f>SUM(L15:L19)</f>
        <v>18515.604473827545</v>
      </c>
      <c r="M20" s="111"/>
    </row>
    <row r="21" spans="1:13" x14ac:dyDescent="0.2">
      <c r="A21" s="9">
        <v>1.1000000000000001</v>
      </c>
      <c r="B21" s="13" t="s">
        <v>7</v>
      </c>
      <c r="C21" s="93">
        <v>15809.68</v>
      </c>
      <c r="D21" s="23"/>
      <c r="E21" s="100" t="s">
        <v>121</v>
      </c>
      <c r="F21" s="123" t="s">
        <v>102</v>
      </c>
      <c r="G21" s="124"/>
      <c r="H21" s="124"/>
      <c r="I21" s="124"/>
      <c r="J21" s="125"/>
      <c r="K21" s="104"/>
      <c r="L21" s="104"/>
      <c r="M21" s="111"/>
    </row>
    <row r="22" spans="1:13" x14ac:dyDescent="0.2">
      <c r="A22" s="9">
        <v>1.2</v>
      </c>
      <c r="B22" s="13" t="s">
        <v>8</v>
      </c>
      <c r="C22" s="93">
        <v>0</v>
      </c>
      <c r="D22" s="23"/>
      <c r="E22" s="102" t="s">
        <v>122</v>
      </c>
      <c r="F22" s="138" t="s">
        <v>93</v>
      </c>
      <c r="G22" s="138"/>
      <c r="H22" s="104">
        <f>H8*$M$22/100*1.2</f>
        <v>417.23256959999998</v>
      </c>
      <c r="I22" s="104">
        <f t="shared" ref="I22:K22" si="8">I8*$M$22/100*1.2</f>
        <v>8542.7908103999998</v>
      </c>
      <c r="J22" s="104">
        <f t="shared" si="8"/>
        <v>0</v>
      </c>
      <c r="K22" s="104">
        <f t="shared" si="8"/>
        <v>57.976564799999991</v>
      </c>
      <c r="L22" s="104">
        <f>SUM(H22:K22)</f>
        <v>9017.9999447999999</v>
      </c>
      <c r="M22" s="109">
        <v>107.8</v>
      </c>
    </row>
    <row r="23" spans="1:13" x14ac:dyDescent="0.2">
      <c r="A23" s="9">
        <v>1.3</v>
      </c>
      <c r="B23" s="13" t="s">
        <v>9</v>
      </c>
      <c r="C23" s="93">
        <v>431.94200000000001</v>
      </c>
      <c r="D23" s="23"/>
      <c r="E23" s="102" t="s">
        <v>123</v>
      </c>
      <c r="F23" s="138" t="s">
        <v>94</v>
      </c>
      <c r="G23" s="138"/>
      <c r="H23" s="104">
        <f>H9*$M$22/100*$M$23/100*1.2</f>
        <v>87.979241750399993</v>
      </c>
      <c r="I23" s="104">
        <f t="shared" ref="I23:K23" si="9">I9*$M$22/100*$M$23/100*1.2</f>
        <v>8384.5328911344004</v>
      </c>
      <c r="J23" s="104">
        <f t="shared" si="9"/>
        <v>0</v>
      </c>
      <c r="K23" s="104">
        <f t="shared" si="9"/>
        <v>0</v>
      </c>
      <c r="L23" s="104">
        <f t="shared" ref="L23:L26" si="10">SUM(H23:K23)</f>
        <v>8472.5121328847999</v>
      </c>
      <c r="M23" s="109">
        <v>105.3</v>
      </c>
    </row>
    <row r="24" spans="1:13" x14ac:dyDescent="0.2">
      <c r="A24" s="9">
        <v>2</v>
      </c>
      <c r="B24" s="13" t="s">
        <v>10</v>
      </c>
      <c r="C24" s="93">
        <v>19489.948</v>
      </c>
      <c r="E24" s="102" t="s">
        <v>124</v>
      </c>
      <c r="F24" s="138" t="s">
        <v>95</v>
      </c>
      <c r="G24" s="138"/>
      <c r="H24" s="104">
        <f>H10*$M$22/100*$M$23/100*$M$24/100*1.2</f>
        <v>0</v>
      </c>
      <c r="I24" s="104">
        <f t="shared" ref="I24:K24" si="11">I10*$M$22/100*$M$23/100*$M$24/100*1.2</f>
        <v>0</v>
      </c>
      <c r="J24" s="104">
        <f t="shared" si="11"/>
        <v>0</v>
      </c>
      <c r="K24" s="104">
        <f t="shared" si="11"/>
        <v>0</v>
      </c>
      <c r="L24" s="104">
        <f t="shared" si="10"/>
        <v>0</v>
      </c>
      <c r="M24" s="109">
        <v>104.4</v>
      </c>
    </row>
    <row r="25" spans="1:13" x14ac:dyDescent="0.2">
      <c r="A25" s="9">
        <v>2.1</v>
      </c>
      <c r="B25" s="13" t="s">
        <v>11</v>
      </c>
      <c r="C25" s="93">
        <v>3248.326</v>
      </c>
      <c r="E25" s="102" t="s">
        <v>125</v>
      </c>
      <c r="F25" s="138" t="s">
        <v>96</v>
      </c>
      <c r="G25" s="138"/>
      <c r="H25" s="104">
        <f>H11*$M$22/100*$M$23/100*$M$24/100*$M$25/100*1.2</f>
        <v>0</v>
      </c>
      <c r="I25" s="104">
        <f t="shared" ref="I25:K25" si="12">I11*$M$22/100*$M$23/100*$M$24/100*$M$25/100*1.2</f>
        <v>0</v>
      </c>
      <c r="J25" s="104">
        <f t="shared" si="12"/>
        <v>0</v>
      </c>
      <c r="K25" s="104">
        <f t="shared" si="12"/>
        <v>0</v>
      </c>
      <c r="L25" s="104">
        <f t="shared" si="10"/>
        <v>0</v>
      </c>
      <c r="M25" s="109">
        <v>104.4</v>
      </c>
    </row>
    <row r="26" spans="1:13" ht="24" x14ac:dyDescent="0.2">
      <c r="A26" s="9">
        <v>3</v>
      </c>
      <c r="B26" s="13" t="s">
        <v>12</v>
      </c>
      <c r="C26" s="93">
        <v>22218.727224564747</v>
      </c>
      <c r="D26" s="22">
        <f>C26/1.2</f>
        <v>18515.606020470623</v>
      </c>
      <c r="E26" s="102" t="s">
        <v>126</v>
      </c>
      <c r="F26" s="138" t="s">
        <v>97</v>
      </c>
      <c r="G26" s="138"/>
      <c r="H26" s="104">
        <f>H12*$M$22/100*$M$23/100*$M$24/100*$M$25/100*$M$26/100*1.2</f>
        <v>0</v>
      </c>
      <c r="I26" s="104">
        <f t="shared" ref="I26:K26" si="13">I12*$M$22/100*$M$23/100*$M$24/100*$M$25/100*$M$26/100*1.2</f>
        <v>4728.2132909082511</v>
      </c>
      <c r="J26" s="104">
        <f t="shared" si="13"/>
        <v>0</v>
      </c>
      <c r="K26" s="104">
        <f t="shared" si="13"/>
        <v>0</v>
      </c>
      <c r="L26" s="104">
        <f t="shared" si="10"/>
        <v>4728.2132909082511</v>
      </c>
      <c r="M26" s="109">
        <v>104.4</v>
      </c>
    </row>
    <row r="27" spans="1:13" x14ac:dyDescent="0.2">
      <c r="A27" s="3"/>
      <c r="C27" s="3"/>
      <c r="E27" s="102"/>
      <c r="F27" s="139" t="s">
        <v>98</v>
      </c>
      <c r="G27" s="139"/>
      <c r="H27" s="108">
        <f>SUM(H22:H26)</f>
        <v>505.21181135039996</v>
      </c>
      <c r="I27" s="108">
        <f t="shared" ref="I27:K27" si="14">SUM(I22:I26)</f>
        <v>21655.536992442649</v>
      </c>
      <c r="J27" s="108">
        <f t="shared" si="14"/>
        <v>0</v>
      </c>
      <c r="K27" s="108">
        <f t="shared" si="14"/>
        <v>57.976564799999991</v>
      </c>
      <c r="L27" s="108">
        <f>SUM(L22:L26)</f>
        <v>22218.725368593048</v>
      </c>
      <c r="M27" s="111"/>
    </row>
    <row r="28" spans="1:13" ht="25.5" customHeight="1" x14ac:dyDescent="0.2">
      <c r="A28" s="132" t="s">
        <v>13</v>
      </c>
      <c r="B28" s="132"/>
      <c r="C28" s="132"/>
      <c r="E28" s="112" t="s">
        <v>100</v>
      </c>
      <c r="F28" s="133" t="s">
        <v>103</v>
      </c>
      <c r="G28" s="133"/>
      <c r="H28" s="113">
        <f>H20</f>
        <v>421.00984279199997</v>
      </c>
      <c r="I28" s="113">
        <f t="shared" ref="I28" si="15">I20</f>
        <v>18046.280827035545</v>
      </c>
      <c r="J28" s="113">
        <f>J20</f>
        <v>0</v>
      </c>
      <c r="K28" s="113">
        <f>K20</f>
        <v>48.313803999999998</v>
      </c>
      <c r="L28" s="113">
        <f>L20</f>
        <v>18515.604473827545</v>
      </c>
      <c r="M28" s="105" t="s">
        <v>89</v>
      </c>
    </row>
    <row r="29" spans="1:13" x14ac:dyDescent="0.2">
      <c r="E29" s="112" t="s">
        <v>101</v>
      </c>
      <c r="F29" s="133" t="s">
        <v>104</v>
      </c>
      <c r="G29" s="133"/>
      <c r="H29" s="113">
        <f>H27</f>
        <v>505.21181135039996</v>
      </c>
      <c r="I29" s="113">
        <f t="shared" ref="I29:K29" si="16">I27</f>
        <v>21655.536992442649</v>
      </c>
      <c r="J29" s="113">
        <f t="shared" si="16"/>
        <v>0</v>
      </c>
      <c r="K29" s="113">
        <f t="shared" si="16"/>
        <v>57.976564799999991</v>
      </c>
      <c r="L29" s="113">
        <f>SUM(H29:K29)</f>
        <v>22218.725368593048</v>
      </c>
      <c r="M29" s="105" t="s">
        <v>89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2:G22"/>
    <mergeCell ref="F23:G23"/>
    <mergeCell ref="F24:G24"/>
    <mergeCell ref="F25:G25"/>
    <mergeCell ref="F26:G26"/>
    <mergeCell ref="F27:G27"/>
    <mergeCell ref="L1:L2"/>
    <mergeCell ref="M1:M2"/>
    <mergeCell ref="F3:G3"/>
    <mergeCell ref="F4:G4"/>
    <mergeCell ref="F21:J21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B12:C12"/>
    <mergeCell ref="B14:C14"/>
    <mergeCell ref="B15:C15"/>
    <mergeCell ref="A28:C28"/>
    <mergeCell ref="F9:G9"/>
    <mergeCell ref="F28:G28"/>
    <mergeCell ref="E1:E2"/>
    <mergeCell ref="F1:G2"/>
    <mergeCell ref="F6:G6"/>
    <mergeCell ref="F7:I7"/>
    <mergeCell ref="F8:G8"/>
    <mergeCell ref="F5:G5"/>
    <mergeCell ref="H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061C4-91F7-41BD-8E5F-306DA8B3BBF5}">
  <sheetPr>
    <pageSetUpPr fitToPage="1"/>
  </sheetPr>
  <dimension ref="A1:W50"/>
  <sheetViews>
    <sheetView topLeftCell="A3" workbookViewId="0">
      <selection activeCell="B15" sqref="B15:G15"/>
    </sheetView>
  </sheetViews>
  <sheetFormatPr defaultColWidth="9.140625" defaultRowHeight="11.25" customHeight="1" x14ac:dyDescent="0.2"/>
  <cols>
    <col min="1" max="1" width="6.7109375" style="26" customWidth="1"/>
    <col min="2" max="2" width="20.140625" style="26" customWidth="1"/>
    <col min="3" max="3" width="32.7109375" style="24" customWidth="1"/>
    <col min="4" max="8" width="14" style="24" customWidth="1"/>
    <col min="9" max="9" width="9.140625" style="24"/>
    <col min="10" max="14" width="88.7109375" style="25" hidden="1" customWidth="1"/>
    <col min="15" max="20" width="108.85546875" style="25" hidden="1" customWidth="1"/>
    <col min="21" max="21" width="129.5703125" style="25" hidden="1" customWidth="1"/>
    <col min="22" max="23" width="52.85546875" style="25" hidden="1" customWidth="1"/>
    <col min="24" max="16384" width="9.140625" style="24"/>
  </cols>
  <sheetData>
    <row r="1" spans="1:20" customFormat="1" ht="15" x14ac:dyDescent="0.25">
      <c r="H1" s="55" t="s">
        <v>57</v>
      </c>
    </row>
    <row r="2" spans="1:20" customFormat="1" ht="15" x14ac:dyDescent="0.25">
      <c r="A2" s="45"/>
      <c r="B2" s="45"/>
      <c r="C2" s="44"/>
      <c r="D2" s="44"/>
      <c r="E2" s="44"/>
      <c r="F2" s="44"/>
      <c r="G2" s="44"/>
      <c r="H2" s="55"/>
    </row>
    <row r="3" spans="1:20" customFormat="1" ht="15" x14ac:dyDescent="0.25">
      <c r="A3" s="45"/>
      <c r="B3" s="45"/>
      <c r="C3" s="44"/>
      <c r="D3" s="44"/>
      <c r="E3" s="44"/>
      <c r="F3" s="44"/>
      <c r="G3" s="44"/>
      <c r="H3" s="55"/>
    </row>
    <row r="4" spans="1:20" customFormat="1" ht="15" x14ac:dyDescent="0.25">
      <c r="A4" s="45"/>
      <c r="B4" s="45" t="s">
        <v>0</v>
      </c>
      <c r="C4" s="141" t="s">
        <v>56</v>
      </c>
      <c r="D4" s="141"/>
      <c r="E4" s="141"/>
      <c r="F4" s="141"/>
      <c r="G4" s="141"/>
      <c r="H4" s="44"/>
      <c r="J4" s="51" t="s">
        <v>56</v>
      </c>
      <c r="K4" s="51" t="s">
        <v>49</v>
      </c>
      <c r="L4" s="51" t="s">
        <v>49</v>
      </c>
      <c r="M4" s="51" t="s">
        <v>49</v>
      </c>
      <c r="N4" s="51" t="s">
        <v>49</v>
      </c>
    </row>
    <row r="5" spans="1:20" customFormat="1" ht="10.5" customHeight="1" x14ac:dyDescent="0.25">
      <c r="A5" s="45"/>
      <c r="B5" s="45"/>
      <c r="C5" s="142" t="s">
        <v>55</v>
      </c>
      <c r="D5" s="142"/>
      <c r="E5" s="142"/>
      <c r="F5" s="142"/>
      <c r="G5" s="142"/>
      <c r="H5" s="44"/>
    </row>
    <row r="6" spans="1:20" customFormat="1" ht="17.25" customHeight="1" x14ac:dyDescent="0.25">
      <c r="A6" s="45"/>
      <c r="B6" s="44" t="s">
        <v>54</v>
      </c>
      <c r="C6" s="43"/>
      <c r="D6" s="43"/>
      <c r="E6" s="43"/>
      <c r="F6" s="43"/>
      <c r="G6" s="43"/>
      <c r="H6" s="44"/>
    </row>
    <row r="7" spans="1:20" customFormat="1" ht="17.25" customHeight="1" x14ac:dyDescent="0.25">
      <c r="A7" s="45"/>
      <c r="B7" s="45"/>
      <c r="C7" s="43"/>
      <c r="D7" s="43"/>
      <c r="E7" s="43"/>
      <c r="F7" s="43"/>
      <c r="G7" s="43"/>
      <c r="H7" s="44"/>
    </row>
    <row r="8" spans="1:20" customFormat="1" ht="17.25" customHeight="1" x14ac:dyDescent="0.25">
      <c r="A8" s="45"/>
      <c r="B8" s="56" t="s">
        <v>62</v>
      </c>
      <c r="C8" s="43"/>
      <c r="D8" s="43"/>
      <c r="E8" s="43"/>
      <c r="F8" s="43"/>
      <c r="G8" s="43"/>
      <c r="H8" s="44"/>
    </row>
    <row r="9" spans="1:20" customFormat="1" ht="17.25" customHeight="1" x14ac:dyDescent="0.25">
      <c r="A9" s="45"/>
      <c r="B9" s="26" t="s">
        <v>53</v>
      </c>
      <c r="D9" s="55"/>
      <c r="E9" s="43"/>
      <c r="F9" s="43"/>
      <c r="G9" s="43"/>
      <c r="H9" s="44"/>
    </row>
    <row r="10" spans="1:20" customFormat="1" ht="17.25" customHeight="1" x14ac:dyDescent="0.25">
      <c r="A10" s="45"/>
      <c r="B10" s="45"/>
      <c r="C10" s="143"/>
      <c r="D10" s="143"/>
      <c r="E10" s="143"/>
      <c r="F10" s="143"/>
      <c r="G10" s="143"/>
      <c r="H10" s="44"/>
    </row>
    <row r="11" spans="1:20" customFormat="1" ht="11.25" customHeight="1" x14ac:dyDescent="0.25">
      <c r="A11" s="54"/>
      <c r="B11" s="54"/>
      <c r="C11" s="142" t="s">
        <v>52</v>
      </c>
      <c r="D11" s="142"/>
      <c r="E11" s="142"/>
      <c r="F11" s="142"/>
      <c r="G11" s="142"/>
      <c r="H11" s="53"/>
    </row>
    <row r="12" spans="1:20" customFormat="1" ht="11.25" customHeight="1" x14ac:dyDescent="0.25">
      <c r="A12" s="54"/>
      <c r="B12" s="54"/>
      <c r="C12" s="43"/>
      <c r="D12" s="43"/>
      <c r="E12" s="43"/>
      <c r="F12" s="43"/>
      <c r="G12" s="43"/>
      <c r="H12" s="53"/>
    </row>
    <row r="13" spans="1:20" customFormat="1" ht="18" x14ac:dyDescent="0.25">
      <c r="A13" s="54"/>
      <c r="B13" s="144" t="s">
        <v>51</v>
      </c>
      <c r="C13" s="144"/>
      <c r="D13" s="144"/>
      <c r="E13" s="144"/>
      <c r="F13" s="144"/>
      <c r="G13" s="144"/>
      <c r="H13" s="53"/>
    </row>
    <row r="14" spans="1:20" customFormat="1" ht="11.25" customHeight="1" x14ac:dyDescent="0.25">
      <c r="A14" s="54"/>
      <c r="B14" s="54"/>
      <c r="C14" s="43"/>
      <c r="D14" s="43"/>
      <c r="E14" s="43"/>
      <c r="F14" s="43"/>
      <c r="G14" s="43"/>
      <c r="H14" s="53"/>
    </row>
    <row r="15" spans="1:20" customFormat="1" ht="23.25" x14ac:dyDescent="0.25">
      <c r="A15" s="52"/>
      <c r="B15" s="140" t="s">
        <v>127</v>
      </c>
      <c r="C15" s="140"/>
      <c r="D15" s="140"/>
      <c r="E15" s="140"/>
      <c r="F15" s="140"/>
      <c r="G15" s="140"/>
      <c r="H15" s="51"/>
      <c r="O15" s="51" t="s">
        <v>50</v>
      </c>
      <c r="P15" s="51" t="s">
        <v>49</v>
      </c>
      <c r="Q15" s="51" t="s">
        <v>49</v>
      </c>
      <c r="R15" s="51" t="s">
        <v>49</v>
      </c>
      <c r="S15" s="51" t="s">
        <v>49</v>
      </c>
      <c r="T15" s="51" t="s">
        <v>49</v>
      </c>
    </row>
    <row r="16" spans="1:20" customFormat="1" ht="13.5" customHeight="1" x14ac:dyDescent="0.25">
      <c r="A16" s="50"/>
      <c r="B16" s="145" t="s">
        <v>1</v>
      </c>
      <c r="C16" s="145"/>
      <c r="D16" s="145"/>
      <c r="E16" s="145"/>
      <c r="F16" s="145"/>
      <c r="G16" s="145"/>
      <c r="H16" s="49"/>
    </row>
    <row r="17" spans="1:23" customFormat="1" ht="9.75" customHeight="1" x14ac:dyDescent="0.25">
      <c r="A17" s="45"/>
      <c r="B17" s="45"/>
      <c r="C17" s="44"/>
      <c r="D17" s="48"/>
      <c r="E17" s="48"/>
      <c r="F17" s="48"/>
      <c r="G17" s="47"/>
      <c r="H17" s="47"/>
    </row>
    <row r="18" spans="1:23" customFormat="1" ht="15" x14ac:dyDescent="0.25">
      <c r="A18" s="46"/>
      <c r="B18" s="146" t="s">
        <v>61</v>
      </c>
      <c r="C18" s="146"/>
      <c r="D18" s="146"/>
      <c r="E18" s="146"/>
      <c r="F18" s="146"/>
      <c r="G18" s="146"/>
      <c r="H18" s="43"/>
    </row>
    <row r="19" spans="1:23" customFormat="1" ht="9.75" customHeight="1" x14ac:dyDescent="0.25">
      <c r="A19" s="45"/>
      <c r="B19" s="45"/>
      <c r="C19" s="44"/>
      <c r="D19" s="43"/>
      <c r="E19" s="43"/>
      <c r="F19" s="43"/>
      <c r="G19" s="43"/>
      <c r="H19" s="43"/>
    </row>
    <row r="20" spans="1:23" customFormat="1" ht="16.5" customHeight="1" x14ac:dyDescent="0.25">
      <c r="A20" s="147" t="s">
        <v>2</v>
      </c>
      <c r="B20" s="147" t="s">
        <v>48</v>
      </c>
      <c r="C20" s="150" t="s">
        <v>47</v>
      </c>
      <c r="D20" s="153" t="s">
        <v>46</v>
      </c>
      <c r="E20" s="153"/>
      <c r="F20" s="153"/>
      <c r="G20" s="153"/>
      <c r="H20" s="153" t="s">
        <v>45</v>
      </c>
    </row>
    <row r="21" spans="1:23" customFormat="1" ht="50.25" customHeight="1" x14ac:dyDescent="0.25">
      <c r="A21" s="148"/>
      <c r="B21" s="148"/>
      <c r="C21" s="151"/>
      <c r="D21" s="150" t="s">
        <v>44</v>
      </c>
      <c r="E21" s="150" t="s">
        <v>43</v>
      </c>
      <c r="F21" s="150" t="s">
        <v>42</v>
      </c>
      <c r="G21" s="157" t="s">
        <v>41</v>
      </c>
      <c r="H21" s="153"/>
    </row>
    <row r="22" spans="1:23" customFormat="1" ht="3.75" customHeight="1" x14ac:dyDescent="0.25">
      <c r="A22" s="149"/>
      <c r="B22" s="149"/>
      <c r="C22" s="152"/>
      <c r="D22" s="152"/>
      <c r="E22" s="152"/>
      <c r="F22" s="152"/>
      <c r="G22" s="158"/>
      <c r="H22" s="153"/>
    </row>
    <row r="23" spans="1:23" customFormat="1" ht="15" x14ac:dyDescent="0.25">
      <c r="A23" s="41">
        <v>1</v>
      </c>
      <c r="B23" s="41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customFormat="1" ht="15" x14ac:dyDescent="0.25">
      <c r="A24" s="154" t="s">
        <v>40</v>
      </c>
      <c r="B24" s="155"/>
      <c r="C24" s="155"/>
      <c r="D24" s="155"/>
      <c r="E24" s="155"/>
      <c r="F24" s="155"/>
      <c r="G24" s="155"/>
      <c r="H24" s="156"/>
      <c r="U24" s="29" t="s">
        <v>40</v>
      </c>
    </row>
    <row r="25" spans="1:23" customFormat="1" ht="15" x14ac:dyDescent="0.25">
      <c r="A25" s="41" t="s">
        <v>19</v>
      </c>
      <c r="B25" s="40" t="s">
        <v>39</v>
      </c>
      <c r="C25" s="39" t="s">
        <v>38</v>
      </c>
      <c r="D25" s="36">
        <v>7237.4719999999998</v>
      </c>
      <c r="E25" s="38"/>
      <c r="F25" s="38"/>
      <c r="G25" s="38"/>
      <c r="H25" s="36">
        <v>7237.4719999999998</v>
      </c>
      <c r="U25" s="29"/>
    </row>
    <row r="26" spans="1:23" customFormat="1" ht="15" x14ac:dyDescent="0.25">
      <c r="A26" s="40"/>
      <c r="B26" s="40" t="s">
        <v>19</v>
      </c>
      <c r="C26" s="38" t="s">
        <v>60</v>
      </c>
      <c r="D26" s="58">
        <v>0.91245790000000004</v>
      </c>
      <c r="E26" s="58">
        <v>0.91245779999999999</v>
      </c>
      <c r="F26" s="58">
        <v>0.91245779999999999</v>
      </c>
      <c r="G26" s="58">
        <v>0.91245779999999999</v>
      </c>
      <c r="H26" s="38"/>
      <c r="U26" s="29"/>
    </row>
    <row r="27" spans="1:23" customFormat="1" ht="22.5" x14ac:dyDescent="0.25">
      <c r="A27" s="40"/>
      <c r="B27" s="40"/>
      <c r="C27" s="38" t="s">
        <v>59</v>
      </c>
      <c r="D27" s="36">
        <v>6603.8890000000001</v>
      </c>
      <c r="E27" s="38"/>
      <c r="F27" s="38"/>
      <c r="G27" s="38"/>
      <c r="H27" s="36">
        <v>6603.8890000000001</v>
      </c>
      <c r="U27" s="29"/>
    </row>
    <row r="28" spans="1:23" customFormat="1" ht="23.25" x14ac:dyDescent="0.25">
      <c r="A28" s="34"/>
      <c r="B28" s="159" t="s">
        <v>37</v>
      </c>
      <c r="C28" s="160"/>
      <c r="D28" s="33">
        <v>6603.8890000000001</v>
      </c>
      <c r="E28" s="32"/>
      <c r="F28" s="31"/>
      <c r="G28" s="31"/>
      <c r="H28" s="30">
        <v>6603.8890000000001</v>
      </c>
      <c r="U28" s="29"/>
      <c r="V28" s="28" t="s">
        <v>37</v>
      </c>
    </row>
    <row r="29" spans="1:23" customFormat="1" ht="15" x14ac:dyDescent="0.25">
      <c r="A29" s="154" t="s">
        <v>36</v>
      </c>
      <c r="B29" s="155"/>
      <c r="C29" s="155"/>
      <c r="D29" s="155"/>
      <c r="E29" s="155"/>
      <c r="F29" s="155"/>
      <c r="G29" s="155"/>
      <c r="H29" s="156"/>
      <c r="U29" s="29" t="s">
        <v>36</v>
      </c>
      <c r="V29" s="28"/>
    </row>
    <row r="30" spans="1:23" customFormat="1" ht="15" x14ac:dyDescent="0.25">
      <c r="A30" s="34"/>
      <c r="B30" s="161" t="s">
        <v>35</v>
      </c>
      <c r="C30" s="162"/>
      <c r="D30" s="33">
        <v>6603.8890000000001</v>
      </c>
      <c r="E30" s="32"/>
      <c r="F30" s="31"/>
      <c r="G30" s="31"/>
      <c r="H30" s="30">
        <v>6603.8890000000001</v>
      </c>
      <c r="U30" s="29"/>
      <c r="V30" s="28"/>
      <c r="W30" s="27" t="s">
        <v>35</v>
      </c>
    </row>
    <row r="31" spans="1:23" customFormat="1" ht="15" x14ac:dyDescent="0.25">
      <c r="A31" s="154" t="s">
        <v>34</v>
      </c>
      <c r="B31" s="155"/>
      <c r="C31" s="155"/>
      <c r="D31" s="155"/>
      <c r="E31" s="155"/>
      <c r="F31" s="155"/>
      <c r="G31" s="155"/>
      <c r="H31" s="156"/>
      <c r="U31" s="29" t="s">
        <v>34</v>
      </c>
      <c r="V31" s="28"/>
      <c r="W31" s="27"/>
    </row>
    <row r="32" spans="1:23" customFormat="1" ht="15" x14ac:dyDescent="0.25">
      <c r="A32" s="34"/>
      <c r="B32" s="161" t="s">
        <v>33</v>
      </c>
      <c r="C32" s="162"/>
      <c r="D32" s="33">
        <v>6603.8890000000001</v>
      </c>
      <c r="E32" s="32"/>
      <c r="F32" s="31"/>
      <c r="G32" s="31"/>
      <c r="H32" s="30">
        <v>6603.8890000000001</v>
      </c>
      <c r="U32" s="29"/>
      <c r="V32" s="28"/>
      <c r="W32" s="27" t="s">
        <v>33</v>
      </c>
    </row>
    <row r="33" spans="1:23" customFormat="1" ht="15" x14ac:dyDescent="0.25">
      <c r="A33" s="154" t="s">
        <v>32</v>
      </c>
      <c r="B33" s="155"/>
      <c r="C33" s="155"/>
      <c r="D33" s="155"/>
      <c r="E33" s="155"/>
      <c r="F33" s="155"/>
      <c r="G33" s="155"/>
      <c r="H33" s="156"/>
      <c r="U33" s="29" t="s">
        <v>32</v>
      </c>
      <c r="V33" s="28"/>
      <c r="W33" s="27"/>
    </row>
    <row r="34" spans="1:23" customFormat="1" ht="15" x14ac:dyDescent="0.25">
      <c r="A34" s="41" t="s">
        <v>31</v>
      </c>
      <c r="B34" s="40"/>
      <c r="C34" s="39" t="s">
        <v>30</v>
      </c>
      <c r="D34" s="38"/>
      <c r="E34" s="38"/>
      <c r="F34" s="38"/>
      <c r="G34" s="37">
        <v>49.118000000000002</v>
      </c>
      <c r="H34" s="37">
        <v>49.118000000000002</v>
      </c>
      <c r="U34" s="29"/>
      <c r="V34" s="28"/>
      <c r="W34" s="27"/>
    </row>
    <row r="35" spans="1:23" customFormat="1" ht="15" x14ac:dyDescent="0.25">
      <c r="A35" s="40"/>
      <c r="B35" s="40" t="s">
        <v>19</v>
      </c>
      <c r="C35" s="38" t="s">
        <v>60</v>
      </c>
      <c r="D35" s="58">
        <v>0.91245790000000004</v>
      </c>
      <c r="E35" s="58">
        <v>0.91245779999999999</v>
      </c>
      <c r="F35" s="58">
        <v>0.91245779999999999</v>
      </c>
      <c r="G35" s="58">
        <v>0.91245779999999999</v>
      </c>
      <c r="H35" s="38"/>
      <c r="U35" s="29"/>
      <c r="V35" s="28"/>
      <c r="W35" s="27"/>
    </row>
    <row r="36" spans="1:23" customFormat="1" ht="22.5" x14ac:dyDescent="0.25">
      <c r="A36" s="40"/>
      <c r="B36" s="40"/>
      <c r="C36" s="38" t="s">
        <v>59</v>
      </c>
      <c r="D36" s="38"/>
      <c r="E36" s="38"/>
      <c r="F36" s="38"/>
      <c r="G36" s="37">
        <v>44.817999999999998</v>
      </c>
      <c r="H36" s="37">
        <v>44.817999999999998</v>
      </c>
      <c r="U36" s="29"/>
      <c r="V36" s="28"/>
      <c r="W36" s="27"/>
    </row>
    <row r="37" spans="1:23" customFormat="1" ht="15" x14ac:dyDescent="0.25">
      <c r="A37" s="34"/>
      <c r="B37" s="159" t="s">
        <v>29</v>
      </c>
      <c r="C37" s="160"/>
      <c r="D37" s="32"/>
      <c r="E37" s="32"/>
      <c r="F37" s="31"/>
      <c r="G37" s="35">
        <v>44.817999999999998</v>
      </c>
      <c r="H37" s="35">
        <v>44.817999999999998</v>
      </c>
      <c r="U37" s="29"/>
      <c r="V37" s="28" t="s">
        <v>29</v>
      </c>
      <c r="W37" s="27"/>
    </row>
    <row r="38" spans="1:23" customFormat="1" ht="15" x14ac:dyDescent="0.25">
      <c r="A38" s="34"/>
      <c r="B38" s="161" t="s">
        <v>28</v>
      </c>
      <c r="C38" s="162"/>
      <c r="D38" s="33">
        <v>6603.8890000000001</v>
      </c>
      <c r="E38" s="32"/>
      <c r="F38" s="31"/>
      <c r="G38" s="35">
        <v>44.817999999999998</v>
      </c>
      <c r="H38" s="30">
        <v>6648.7070000000003</v>
      </c>
      <c r="U38" s="29"/>
      <c r="V38" s="28"/>
      <c r="W38" s="27" t="s">
        <v>28</v>
      </c>
    </row>
    <row r="39" spans="1:23" customFormat="1" ht="48.75" x14ac:dyDescent="0.25">
      <c r="A39" s="154" t="s">
        <v>27</v>
      </c>
      <c r="B39" s="155"/>
      <c r="C39" s="155"/>
      <c r="D39" s="155"/>
      <c r="E39" s="155"/>
      <c r="F39" s="155"/>
      <c r="G39" s="155"/>
      <c r="H39" s="156"/>
      <c r="U39" s="29" t="s">
        <v>27</v>
      </c>
      <c r="V39" s="28"/>
      <c r="W39" s="27"/>
    </row>
    <row r="40" spans="1:23" customFormat="1" ht="15" x14ac:dyDescent="0.25">
      <c r="A40" s="41" t="s">
        <v>26</v>
      </c>
      <c r="B40" s="40"/>
      <c r="C40" s="39" t="s">
        <v>25</v>
      </c>
      <c r="D40" s="38"/>
      <c r="E40" s="38"/>
      <c r="F40" s="38"/>
      <c r="G40" s="37">
        <v>353.48099999999999</v>
      </c>
      <c r="H40" s="37">
        <v>353.48099999999999</v>
      </c>
      <c r="U40" s="29"/>
      <c r="V40" s="28"/>
      <c r="W40" s="27"/>
    </row>
    <row r="41" spans="1:23" customFormat="1" ht="15" x14ac:dyDescent="0.25">
      <c r="A41" s="40"/>
      <c r="B41" s="40" t="s">
        <v>19</v>
      </c>
      <c r="C41" s="38" t="s">
        <v>60</v>
      </c>
      <c r="D41" s="58">
        <v>0.91245790000000004</v>
      </c>
      <c r="E41" s="58">
        <v>0.91245779999999999</v>
      </c>
      <c r="F41" s="58">
        <v>0.91245779999999999</v>
      </c>
      <c r="G41" s="58">
        <v>0.91245779999999999</v>
      </c>
      <c r="H41" s="38"/>
      <c r="U41" s="29"/>
      <c r="V41" s="28"/>
      <c r="W41" s="27"/>
    </row>
    <row r="42" spans="1:23" customFormat="1" ht="22.5" x14ac:dyDescent="0.25">
      <c r="A42" s="40"/>
      <c r="B42" s="40"/>
      <c r="C42" s="38" t="s">
        <v>59</v>
      </c>
      <c r="D42" s="38"/>
      <c r="E42" s="38"/>
      <c r="F42" s="38"/>
      <c r="G42" s="37">
        <v>322.536</v>
      </c>
      <c r="H42" s="37">
        <v>322.536</v>
      </c>
      <c r="U42" s="29"/>
      <c r="V42" s="28"/>
      <c r="W42" s="27"/>
    </row>
    <row r="43" spans="1:23" customFormat="1" ht="113.25" x14ac:dyDescent="0.25">
      <c r="A43" s="34"/>
      <c r="B43" s="159" t="s">
        <v>24</v>
      </c>
      <c r="C43" s="160"/>
      <c r="D43" s="32"/>
      <c r="E43" s="32"/>
      <c r="F43" s="31"/>
      <c r="G43" s="35">
        <v>322.536</v>
      </c>
      <c r="H43" s="35">
        <v>322.536</v>
      </c>
      <c r="U43" s="29"/>
      <c r="V43" s="28" t="s">
        <v>24</v>
      </c>
      <c r="W43" s="27"/>
    </row>
    <row r="44" spans="1:23" customFormat="1" ht="15" x14ac:dyDescent="0.25">
      <c r="A44" s="34"/>
      <c r="B44" s="161" t="s">
        <v>23</v>
      </c>
      <c r="C44" s="162"/>
      <c r="D44" s="33">
        <v>6603.8890000000001</v>
      </c>
      <c r="E44" s="32"/>
      <c r="F44" s="31"/>
      <c r="G44" s="35">
        <v>367.35399999999998</v>
      </c>
      <c r="H44" s="30">
        <v>6971.2430000000004</v>
      </c>
      <c r="U44" s="29"/>
      <c r="V44" s="28"/>
      <c r="W44" s="27" t="s">
        <v>23</v>
      </c>
    </row>
    <row r="45" spans="1:23" customFormat="1" ht="15" x14ac:dyDescent="0.25">
      <c r="A45" s="154" t="s">
        <v>22</v>
      </c>
      <c r="B45" s="155"/>
      <c r="C45" s="155"/>
      <c r="D45" s="155"/>
      <c r="E45" s="155"/>
      <c r="F45" s="155"/>
      <c r="G45" s="155"/>
      <c r="H45" s="156"/>
      <c r="U45" s="29" t="s">
        <v>22</v>
      </c>
      <c r="V45" s="28"/>
      <c r="W45" s="27"/>
    </row>
    <row r="46" spans="1:23" customFormat="1" ht="15" x14ac:dyDescent="0.25">
      <c r="A46" s="34"/>
      <c r="B46" s="161" t="s">
        <v>21</v>
      </c>
      <c r="C46" s="162"/>
      <c r="D46" s="33">
        <v>6603.8890000000001</v>
      </c>
      <c r="E46" s="32"/>
      <c r="F46" s="31"/>
      <c r="G46" s="35">
        <v>367.35399999999998</v>
      </c>
      <c r="H46" s="30">
        <v>6971.2430000000004</v>
      </c>
      <c r="U46" s="29"/>
      <c r="V46" s="28"/>
      <c r="W46" s="27" t="s">
        <v>21</v>
      </c>
    </row>
    <row r="47" spans="1:23" customFormat="1" ht="15" x14ac:dyDescent="0.25">
      <c r="A47" s="154" t="s">
        <v>20</v>
      </c>
      <c r="B47" s="155"/>
      <c r="C47" s="155"/>
      <c r="D47" s="155"/>
      <c r="E47" s="155"/>
      <c r="F47" s="155"/>
      <c r="G47" s="155"/>
      <c r="H47" s="156"/>
      <c r="U47" s="29" t="s">
        <v>20</v>
      </c>
      <c r="V47" s="28"/>
      <c r="W47" s="27"/>
    </row>
    <row r="48" spans="1:23" customFormat="1" ht="15" x14ac:dyDescent="0.25">
      <c r="A48" s="41" t="s">
        <v>19</v>
      </c>
      <c r="B48" s="40" t="s">
        <v>18</v>
      </c>
      <c r="C48" s="39" t="s">
        <v>17</v>
      </c>
      <c r="D48" s="36">
        <v>1320.778</v>
      </c>
      <c r="E48" s="38"/>
      <c r="F48" s="38"/>
      <c r="G48" s="37">
        <v>73.471000000000004</v>
      </c>
      <c r="H48" s="36">
        <v>1394.249</v>
      </c>
      <c r="U48" s="29"/>
      <c r="V48" s="28"/>
      <c r="W48" s="27"/>
    </row>
    <row r="49" spans="1:23" customFormat="1" ht="15" x14ac:dyDescent="0.25">
      <c r="A49" s="34"/>
      <c r="B49" s="159" t="s">
        <v>16</v>
      </c>
      <c r="C49" s="160"/>
      <c r="D49" s="33">
        <v>1320.778</v>
      </c>
      <c r="E49" s="32"/>
      <c r="F49" s="31"/>
      <c r="G49" s="35">
        <v>73.471000000000004</v>
      </c>
      <c r="H49" s="30">
        <v>1394.249</v>
      </c>
      <c r="U49" s="29"/>
      <c r="V49" s="28" t="s">
        <v>16</v>
      </c>
      <c r="W49" s="27"/>
    </row>
    <row r="50" spans="1:23" customFormat="1" ht="15" x14ac:dyDescent="0.25">
      <c r="A50" s="34"/>
      <c r="B50" s="161" t="s">
        <v>15</v>
      </c>
      <c r="C50" s="162"/>
      <c r="D50" s="33">
        <v>7924.6670000000004</v>
      </c>
      <c r="E50" s="32"/>
      <c r="F50" s="31"/>
      <c r="G50" s="35">
        <v>440.82499999999999</v>
      </c>
      <c r="H50" s="30">
        <v>8365.4920000000002</v>
      </c>
      <c r="U50" s="29"/>
      <c r="V50" s="28"/>
      <c r="W50" s="27" t="s">
        <v>15</v>
      </c>
    </row>
  </sheetData>
  <mergeCells count="34">
    <mergeCell ref="B37:C37"/>
    <mergeCell ref="B38:C38"/>
    <mergeCell ref="A39:H39"/>
    <mergeCell ref="B49:C49"/>
    <mergeCell ref="B50:C50"/>
    <mergeCell ref="B43:C43"/>
    <mergeCell ref="B44:C44"/>
    <mergeCell ref="A45:H45"/>
    <mergeCell ref="B46:C46"/>
    <mergeCell ref="A47:H47"/>
    <mergeCell ref="A33:H33"/>
    <mergeCell ref="H20:H22"/>
    <mergeCell ref="D21:D22"/>
    <mergeCell ref="E21:E22"/>
    <mergeCell ref="F21:F22"/>
    <mergeCell ref="G21:G22"/>
    <mergeCell ref="A24:H24"/>
    <mergeCell ref="B28:C28"/>
    <mergeCell ref="A29:H29"/>
    <mergeCell ref="B30:C30"/>
    <mergeCell ref="A31:H31"/>
    <mergeCell ref="B32:C32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customWidth="1"/>
    <col min="5" max="5" width="10.85546875" style="2" customWidth="1"/>
    <col min="6" max="6" width="8.85546875" style="2" customWidth="1"/>
    <col min="7" max="7" width="14.85546875" style="2" customWidth="1"/>
    <col min="8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20" t="s">
        <v>58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108</v>
      </c>
      <c r="C6" s="21">
        <f>C26</f>
        <v>9018.000376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29" t="s">
        <v>3</v>
      </c>
      <c r="C12" s="129"/>
    </row>
    <row r="13" spans="1:3" ht="15" x14ac:dyDescent="0.2">
      <c r="A13" s="3"/>
      <c r="B13" s="3"/>
      <c r="C13" s="3"/>
    </row>
    <row r="14" spans="1:3" ht="88.9" customHeight="1" x14ac:dyDescent="0.2">
      <c r="A14" s="3"/>
      <c r="B14" s="130" t="s">
        <v>127</v>
      </c>
      <c r="C14" s="130"/>
    </row>
    <row r="15" spans="1:3" ht="15" x14ac:dyDescent="0.2">
      <c r="A15" s="4"/>
      <c r="B15" s="131" t="s">
        <v>1</v>
      </c>
      <c r="C15" s="131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2"/>
    </row>
    <row r="18" spans="1:9" ht="28.5" x14ac:dyDescent="0.2">
      <c r="A18" s="8" t="s">
        <v>2</v>
      </c>
      <c r="B18" s="11" t="s">
        <v>4</v>
      </c>
      <c r="C18" s="14" t="s">
        <v>5</v>
      </c>
      <c r="D18" s="12"/>
    </row>
    <row r="19" spans="1:9" ht="15.75" x14ac:dyDescent="0.2">
      <c r="A19" s="8">
        <v>1</v>
      </c>
      <c r="B19" s="11">
        <v>2</v>
      </c>
      <c r="C19" s="15">
        <v>3</v>
      </c>
      <c r="D19" s="12"/>
    </row>
    <row r="20" spans="1:9" x14ac:dyDescent="0.2">
      <c r="A20" s="9">
        <v>1</v>
      </c>
      <c r="B20" s="13" t="s">
        <v>6</v>
      </c>
      <c r="C20" s="16">
        <v>6971.2430000000004</v>
      </c>
      <c r="D20" s="22"/>
    </row>
    <row r="21" spans="1:9" x14ac:dyDescent="0.2">
      <c r="A21" s="9">
        <v>1.1000000000000001</v>
      </c>
      <c r="B21" s="13" t="s">
        <v>7</v>
      </c>
      <c r="C21" s="17">
        <v>6603.8890000000001</v>
      </c>
      <c r="D21" s="23"/>
    </row>
    <row r="22" spans="1:9" x14ac:dyDescent="0.2">
      <c r="A22" s="9">
        <v>1.2</v>
      </c>
      <c r="B22" s="13" t="s">
        <v>8</v>
      </c>
      <c r="C22" s="18">
        <v>0</v>
      </c>
      <c r="D22" s="23"/>
    </row>
    <row r="23" spans="1:9" x14ac:dyDescent="0.2">
      <c r="A23" s="9">
        <v>1.3</v>
      </c>
      <c r="B23" s="13" t="s">
        <v>9</v>
      </c>
      <c r="C23" s="18">
        <v>367.35399999999998</v>
      </c>
      <c r="D23" s="23"/>
    </row>
    <row r="24" spans="1:9" x14ac:dyDescent="0.2">
      <c r="A24" s="9">
        <v>2</v>
      </c>
      <c r="B24" s="13" t="s">
        <v>10</v>
      </c>
      <c r="C24" s="18">
        <v>8365.4920000000002</v>
      </c>
    </row>
    <row r="25" spans="1:9" x14ac:dyDescent="0.2">
      <c r="A25" s="9">
        <v>2.1</v>
      </c>
      <c r="B25" s="13" t="s">
        <v>11</v>
      </c>
      <c r="C25" s="18">
        <v>1394.249</v>
      </c>
    </row>
    <row r="26" spans="1:9" ht="24" x14ac:dyDescent="0.2">
      <c r="A26" s="9">
        <v>3</v>
      </c>
      <c r="B26" s="13" t="s">
        <v>12</v>
      </c>
      <c r="C26" s="19">
        <v>9018.000376</v>
      </c>
      <c r="G26" s="23"/>
    </row>
    <row r="27" spans="1:9" ht="15" x14ac:dyDescent="0.25">
      <c r="A27" s="3"/>
      <c r="C27" s="3"/>
      <c r="H27" s="57"/>
      <c r="I27" s="57"/>
    </row>
    <row r="28" spans="1:9" ht="25.5" customHeight="1" x14ac:dyDescent="0.2">
      <c r="A28" s="132" t="s">
        <v>13</v>
      </c>
      <c r="B28" s="132"/>
      <c r="C28" s="132"/>
    </row>
    <row r="31" spans="1:9" ht="15" customHeight="1" x14ac:dyDescent="0.2"/>
    <row r="32" spans="1:9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C368F-1D64-4D49-80DF-C2534955CB94}">
  <sheetPr>
    <pageSetUpPr fitToPage="1"/>
  </sheetPr>
  <dimension ref="A1:W49"/>
  <sheetViews>
    <sheetView topLeftCell="A4" workbookViewId="0">
      <selection activeCell="B15" sqref="B15:G15"/>
    </sheetView>
  </sheetViews>
  <sheetFormatPr defaultColWidth="9.140625" defaultRowHeight="11.25" customHeight="1" x14ac:dyDescent="0.2"/>
  <cols>
    <col min="1" max="1" width="6.7109375" style="66" customWidth="1"/>
    <col min="2" max="2" width="20.140625" style="66" customWidth="1"/>
    <col min="3" max="3" width="32.7109375" style="91" customWidth="1"/>
    <col min="4" max="8" width="14" style="91" customWidth="1"/>
    <col min="9" max="9" width="9.140625" style="91"/>
    <col min="10" max="14" width="88.7109375" style="92" hidden="1" customWidth="1"/>
    <col min="15" max="20" width="108.85546875" style="92" hidden="1" customWidth="1"/>
    <col min="21" max="21" width="129.5703125" style="92" hidden="1" customWidth="1"/>
    <col min="22" max="23" width="52.85546875" style="92" hidden="1" customWidth="1"/>
    <col min="24" max="16384" width="9.140625" style="91"/>
  </cols>
  <sheetData>
    <row r="1" spans="1:20" s="59" customFormat="1" ht="15" x14ac:dyDescent="0.25">
      <c r="H1" s="60" t="s">
        <v>57</v>
      </c>
    </row>
    <row r="2" spans="1:20" s="59" customFormat="1" ht="15" x14ac:dyDescent="0.25">
      <c r="A2" s="61"/>
      <c r="B2" s="61"/>
      <c r="C2" s="62"/>
      <c r="D2" s="62"/>
      <c r="E2" s="62"/>
      <c r="F2" s="62"/>
      <c r="G2" s="62"/>
      <c r="H2" s="60"/>
    </row>
    <row r="3" spans="1:20" s="59" customFormat="1" ht="15" x14ac:dyDescent="0.25">
      <c r="A3" s="61"/>
      <c r="B3" s="61"/>
      <c r="C3" s="62"/>
      <c r="D3" s="62"/>
      <c r="E3" s="62"/>
      <c r="F3" s="62"/>
      <c r="G3" s="62"/>
      <c r="H3" s="60"/>
    </row>
    <row r="4" spans="1:20" s="59" customFormat="1" ht="15" x14ac:dyDescent="0.25">
      <c r="A4" s="61"/>
      <c r="B4" s="61" t="s">
        <v>0</v>
      </c>
      <c r="C4" s="163" t="s">
        <v>56</v>
      </c>
      <c r="D4" s="163"/>
      <c r="E4" s="163"/>
      <c r="F4" s="163"/>
      <c r="G4" s="163"/>
      <c r="H4" s="62"/>
      <c r="J4" s="63" t="s">
        <v>56</v>
      </c>
      <c r="K4" s="63" t="s">
        <v>49</v>
      </c>
      <c r="L4" s="63" t="s">
        <v>49</v>
      </c>
      <c r="M4" s="63" t="s">
        <v>49</v>
      </c>
      <c r="N4" s="63" t="s">
        <v>49</v>
      </c>
    </row>
    <row r="5" spans="1:20" s="59" customFormat="1" ht="10.5" customHeight="1" x14ac:dyDescent="0.25">
      <c r="A5" s="61"/>
      <c r="B5" s="61"/>
      <c r="C5" s="164" t="s">
        <v>55</v>
      </c>
      <c r="D5" s="164"/>
      <c r="E5" s="164"/>
      <c r="F5" s="164"/>
      <c r="G5" s="164"/>
      <c r="H5" s="62"/>
    </row>
    <row r="6" spans="1:20" s="59" customFormat="1" ht="17.25" customHeight="1" x14ac:dyDescent="0.25">
      <c r="A6" s="61"/>
      <c r="B6" s="62" t="s">
        <v>54</v>
      </c>
      <c r="C6" s="64"/>
      <c r="D6" s="64"/>
      <c r="E6" s="64"/>
      <c r="F6" s="64"/>
      <c r="G6" s="64"/>
      <c r="H6" s="62"/>
    </row>
    <row r="7" spans="1:20" s="59" customFormat="1" ht="17.25" customHeight="1" x14ac:dyDescent="0.25">
      <c r="A7" s="61"/>
      <c r="B7" s="61"/>
      <c r="C7" s="64"/>
      <c r="D7" s="64"/>
      <c r="E7" s="64"/>
      <c r="F7" s="64"/>
      <c r="G7" s="64"/>
      <c r="H7" s="62"/>
    </row>
    <row r="8" spans="1:20" s="59" customFormat="1" ht="17.25" customHeight="1" x14ac:dyDescent="0.25">
      <c r="A8" s="61"/>
      <c r="B8" s="65" t="s">
        <v>63</v>
      </c>
      <c r="C8" s="64"/>
      <c r="D8" s="64"/>
      <c r="E8" s="64"/>
      <c r="F8" s="64"/>
      <c r="G8" s="64"/>
      <c r="H8" s="62"/>
    </row>
    <row r="9" spans="1:20" s="59" customFormat="1" ht="17.25" customHeight="1" x14ac:dyDescent="0.25">
      <c r="A9" s="61"/>
      <c r="B9" s="66" t="s">
        <v>53</v>
      </c>
      <c r="D9" s="60"/>
      <c r="E9" s="64"/>
      <c r="F9" s="64"/>
      <c r="G9" s="64"/>
      <c r="H9" s="62"/>
    </row>
    <row r="10" spans="1:20" s="59" customFormat="1" ht="17.25" customHeight="1" x14ac:dyDescent="0.25">
      <c r="A10" s="61"/>
      <c r="B10" s="61"/>
      <c r="C10" s="165"/>
      <c r="D10" s="165"/>
      <c r="E10" s="165"/>
      <c r="F10" s="165"/>
      <c r="G10" s="165"/>
      <c r="H10" s="62"/>
    </row>
    <row r="11" spans="1:20" s="59" customFormat="1" ht="11.25" customHeight="1" x14ac:dyDescent="0.25">
      <c r="A11" s="67"/>
      <c r="B11" s="67"/>
      <c r="C11" s="164" t="s">
        <v>52</v>
      </c>
      <c r="D11" s="164"/>
      <c r="E11" s="164"/>
      <c r="F11" s="164"/>
      <c r="G11" s="164"/>
      <c r="H11" s="68"/>
    </row>
    <row r="12" spans="1:20" s="59" customFormat="1" ht="11.25" customHeight="1" x14ac:dyDescent="0.25">
      <c r="A12" s="67"/>
      <c r="B12" s="67"/>
      <c r="C12" s="64"/>
      <c r="D12" s="64"/>
      <c r="E12" s="64"/>
      <c r="F12" s="64"/>
      <c r="G12" s="64"/>
      <c r="H12" s="68"/>
    </row>
    <row r="13" spans="1:20" s="59" customFormat="1" ht="18" x14ac:dyDescent="0.25">
      <c r="A13" s="67"/>
      <c r="B13" s="166" t="s">
        <v>51</v>
      </c>
      <c r="C13" s="166"/>
      <c r="D13" s="166"/>
      <c r="E13" s="166"/>
      <c r="F13" s="166"/>
      <c r="G13" s="166"/>
      <c r="H13" s="68"/>
    </row>
    <row r="14" spans="1:20" s="59" customFormat="1" ht="11.25" customHeight="1" x14ac:dyDescent="0.25">
      <c r="A14" s="67"/>
      <c r="B14" s="67"/>
      <c r="C14" s="64"/>
      <c r="D14" s="64"/>
      <c r="E14" s="64"/>
      <c r="F14" s="64"/>
      <c r="G14" s="64"/>
      <c r="H14" s="68"/>
    </row>
    <row r="15" spans="1:20" s="59" customFormat="1" ht="23.25" customHeight="1" x14ac:dyDescent="0.25">
      <c r="A15" s="69"/>
      <c r="B15" s="140" t="s">
        <v>127</v>
      </c>
      <c r="C15" s="140"/>
      <c r="D15" s="140"/>
      <c r="E15" s="140"/>
      <c r="F15" s="140"/>
      <c r="G15" s="140"/>
      <c r="H15" s="63"/>
      <c r="O15" s="63" t="s">
        <v>50</v>
      </c>
      <c r="P15" s="63" t="s">
        <v>49</v>
      </c>
      <c r="Q15" s="63" t="s">
        <v>49</v>
      </c>
      <c r="R15" s="63" t="s">
        <v>49</v>
      </c>
      <c r="S15" s="63" t="s">
        <v>49</v>
      </c>
      <c r="T15" s="63" t="s">
        <v>49</v>
      </c>
    </row>
    <row r="16" spans="1:20" s="59" customFormat="1" ht="13.5" customHeight="1" x14ac:dyDescent="0.25">
      <c r="A16" s="70"/>
      <c r="B16" s="167" t="s">
        <v>1</v>
      </c>
      <c r="C16" s="167"/>
      <c r="D16" s="167"/>
      <c r="E16" s="167"/>
      <c r="F16" s="167"/>
      <c r="G16" s="167"/>
      <c r="H16" s="71"/>
    </row>
    <row r="17" spans="1:23" s="59" customFormat="1" ht="9.75" customHeight="1" x14ac:dyDescent="0.25">
      <c r="A17" s="61"/>
      <c r="B17" s="61"/>
      <c r="C17" s="62"/>
      <c r="D17" s="72"/>
      <c r="E17" s="72"/>
      <c r="F17" s="72"/>
      <c r="G17" s="73"/>
      <c r="H17" s="73"/>
    </row>
    <row r="18" spans="1:23" s="59" customFormat="1" ht="15" x14ac:dyDescent="0.25">
      <c r="A18" s="74"/>
      <c r="B18" s="168" t="s">
        <v>64</v>
      </c>
      <c r="C18" s="168"/>
      <c r="D18" s="168"/>
      <c r="E18" s="168"/>
      <c r="F18" s="168"/>
      <c r="G18" s="168"/>
      <c r="H18" s="64"/>
    </row>
    <row r="19" spans="1:23" s="59" customFormat="1" ht="9.75" customHeight="1" x14ac:dyDescent="0.25">
      <c r="A19" s="61"/>
      <c r="B19" s="61"/>
      <c r="C19" s="62"/>
      <c r="D19" s="64"/>
      <c r="E19" s="64"/>
      <c r="F19" s="64"/>
      <c r="G19" s="64"/>
      <c r="H19" s="64"/>
    </row>
    <row r="20" spans="1:23" s="59" customFormat="1" ht="16.5" customHeight="1" x14ac:dyDescent="0.25">
      <c r="A20" s="169" t="s">
        <v>2</v>
      </c>
      <c r="B20" s="169" t="s">
        <v>48</v>
      </c>
      <c r="C20" s="172" t="s">
        <v>47</v>
      </c>
      <c r="D20" s="175" t="s">
        <v>46</v>
      </c>
      <c r="E20" s="175"/>
      <c r="F20" s="175"/>
      <c r="G20" s="175"/>
      <c r="H20" s="175" t="s">
        <v>45</v>
      </c>
    </row>
    <row r="21" spans="1:23" s="59" customFormat="1" ht="50.25" customHeight="1" x14ac:dyDescent="0.25">
      <c r="A21" s="170"/>
      <c r="B21" s="170"/>
      <c r="C21" s="173"/>
      <c r="D21" s="172" t="s">
        <v>44</v>
      </c>
      <c r="E21" s="172" t="s">
        <v>43</v>
      </c>
      <c r="F21" s="172" t="s">
        <v>42</v>
      </c>
      <c r="G21" s="179" t="s">
        <v>41</v>
      </c>
      <c r="H21" s="175"/>
    </row>
    <row r="22" spans="1:23" s="59" customFormat="1" ht="3.75" customHeight="1" x14ac:dyDescent="0.25">
      <c r="A22" s="171"/>
      <c r="B22" s="171"/>
      <c r="C22" s="174"/>
      <c r="D22" s="174"/>
      <c r="E22" s="174"/>
      <c r="F22" s="174"/>
      <c r="G22" s="180"/>
      <c r="H22" s="175"/>
    </row>
    <row r="23" spans="1:23" s="59" customFormat="1" ht="15" x14ac:dyDescent="0.25">
      <c r="A23" s="75">
        <v>1</v>
      </c>
      <c r="B23" s="75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</row>
    <row r="24" spans="1:23" s="59" customFormat="1" ht="15" x14ac:dyDescent="0.25">
      <c r="A24" s="176" t="s">
        <v>40</v>
      </c>
      <c r="B24" s="177"/>
      <c r="C24" s="177"/>
      <c r="D24" s="177"/>
      <c r="E24" s="177"/>
      <c r="F24" s="177"/>
      <c r="G24" s="177"/>
      <c r="H24" s="178"/>
      <c r="U24" s="77" t="s">
        <v>40</v>
      </c>
    </row>
    <row r="25" spans="1:23" s="59" customFormat="1" ht="15" x14ac:dyDescent="0.25">
      <c r="A25" s="75" t="s">
        <v>19</v>
      </c>
      <c r="B25" s="78" t="s">
        <v>39</v>
      </c>
      <c r="C25" s="79" t="s">
        <v>38</v>
      </c>
      <c r="D25" s="80">
        <v>6155.3180000000002</v>
      </c>
      <c r="E25" s="81"/>
      <c r="F25" s="81"/>
      <c r="G25" s="81"/>
      <c r="H25" s="80">
        <v>6155.3180000000002</v>
      </c>
      <c r="U25" s="77"/>
    </row>
    <row r="26" spans="1:23" s="59" customFormat="1" ht="23.25" x14ac:dyDescent="0.25">
      <c r="A26" s="82"/>
      <c r="B26" s="181" t="s">
        <v>37</v>
      </c>
      <c r="C26" s="182"/>
      <c r="D26" s="83">
        <v>6155.3180000000002</v>
      </c>
      <c r="E26" s="84"/>
      <c r="F26" s="85"/>
      <c r="G26" s="85"/>
      <c r="H26" s="86">
        <v>6155.3180000000002</v>
      </c>
      <c r="U26" s="77"/>
      <c r="V26" s="87" t="s">
        <v>37</v>
      </c>
    </row>
    <row r="27" spans="1:23" s="59" customFormat="1" ht="15" x14ac:dyDescent="0.25">
      <c r="A27" s="176" t="s">
        <v>36</v>
      </c>
      <c r="B27" s="177"/>
      <c r="C27" s="177"/>
      <c r="D27" s="177"/>
      <c r="E27" s="177"/>
      <c r="F27" s="177"/>
      <c r="G27" s="177"/>
      <c r="H27" s="178"/>
      <c r="U27" s="77" t="s">
        <v>36</v>
      </c>
      <c r="V27" s="87"/>
    </row>
    <row r="28" spans="1:23" s="59" customFormat="1" ht="15" x14ac:dyDescent="0.25">
      <c r="A28" s="82"/>
      <c r="B28" s="183" t="s">
        <v>35</v>
      </c>
      <c r="C28" s="184"/>
      <c r="D28" s="83">
        <v>6155.3180000000002</v>
      </c>
      <c r="E28" s="84"/>
      <c r="F28" s="85"/>
      <c r="G28" s="85"/>
      <c r="H28" s="86">
        <v>6155.3180000000002</v>
      </c>
      <c r="U28" s="77"/>
      <c r="V28" s="87"/>
      <c r="W28" s="88" t="s">
        <v>35</v>
      </c>
    </row>
    <row r="29" spans="1:23" s="59" customFormat="1" ht="15" x14ac:dyDescent="0.25">
      <c r="A29" s="176" t="s">
        <v>34</v>
      </c>
      <c r="B29" s="177"/>
      <c r="C29" s="177"/>
      <c r="D29" s="177"/>
      <c r="E29" s="177"/>
      <c r="F29" s="177"/>
      <c r="G29" s="177"/>
      <c r="H29" s="178"/>
      <c r="U29" s="77" t="s">
        <v>34</v>
      </c>
      <c r="V29" s="87"/>
      <c r="W29" s="88"/>
    </row>
    <row r="30" spans="1:23" s="59" customFormat="1" ht="15" x14ac:dyDescent="0.25">
      <c r="A30" s="82"/>
      <c r="B30" s="183" t="s">
        <v>33</v>
      </c>
      <c r="C30" s="184"/>
      <c r="D30" s="83">
        <v>6155.3180000000002</v>
      </c>
      <c r="E30" s="84"/>
      <c r="F30" s="85"/>
      <c r="G30" s="85"/>
      <c r="H30" s="86">
        <v>6155.3180000000002</v>
      </c>
      <c r="U30" s="77"/>
      <c r="V30" s="87"/>
      <c r="W30" s="88" t="s">
        <v>33</v>
      </c>
    </row>
    <row r="31" spans="1:23" s="59" customFormat="1" ht="15" x14ac:dyDescent="0.25">
      <c r="A31" s="176" t="s">
        <v>32</v>
      </c>
      <c r="B31" s="177"/>
      <c r="C31" s="177"/>
      <c r="D31" s="177"/>
      <c r="E31" s="177"/>
      <c r="F31" s="177"/>
      <c r="G31" s="177"/>
      <c r="H31" s="178"/>
      <c r="U31" s="77" t="s">
        <v>32</v>
      </c>
      <c r="V31" s="87"/>
      <c r="W31" s="88"/>
    </row>
    <row r="32" spans="1:23" s="59" customFormat="1" ht="15" x14ac:dyDescent="0.25">
      <c r="A32" s="75" t="s">
        <v>65</v>
      </c>
      <c r="B32" s="78"/>
      <c r="C32" s="79" t="s">
        <v>66</v>
      </c>
      <c r="D32" s="81"/>
      <c r="E32" s="81"/>
      <c r="F32" s="81"/>
      <c r="G32" s="81"/>
      <c r="H32" s="81"/>
      <c r="U32" s="77"/>
      <c r="V32" s="87"/>
      <c r="W32" s="88"/>
    </row>
    <row r="33" spans="1:23" s="59" customFormat="1" ht="15" x14ac:dyDescent="0.25">
      <c r="A33" s="75" t="s">
        <v>67</v>
      </c>
      <c r="B33" s="78"/>
      <c r="C33" s="79" t="s">
        <v>68</v>
      </c>
      <c r="D33" s="81"/>
      <c r="E33" s="81"/>
      <c r="F33" s="81"/>
      <c r="G33" s="81"/>
      <c r="H33" s="81"/>
      <c r="U33" s="77"/>
      <c r="V33" s="87"/>
      <c r="W33" s="88"/>
    </row>
    <row r="34" spans="1:23" s="59" customFormat="1" ht="15" x14ac:dyDescent="0.25">
      <c r="A34" s="75" t="s">
        <v>69</v>
      </c>
      <c r="B34" s="78"/>
      <c r="C34" s="79" t="s">
        <v>70</v>
      </c>
      <c r="D34" s="81"/>
      <c r="E34" s="81"/>
      <c r="F34" s="81"/>
      <c r="G34" s="81"/>
      <c r="H34" s="81"/>
      <c r="U34" s="77"/>
      <c r="V34" s="87"/>
      <c r="W34" s="88"/>
    </row>
    <row r="35" spans="1:23" s="59" customFormat="1" ht="15" x14ac:dyDescent="0.25">
      <c r="A35" s="82"/>
      <c r="B35" s="181" t="s">
        <v>29</v>
      </c>
      <c r="C35" s="182"/>
      <c r="D35" s="84"/>
      <c r="E35" s="84"/>
      <c r="F35" s="85"/>
      <c r="G35" s="85"/>
      <c r="H35" s="85"/>
      <c r="U35" s="77"/>
      <c r="V35" s="87" t="s">
        <v>29</v>
      </c>
      <c r="W35" s="88"/>
    </row>
    <row r="36" spans="1:23" s="59" customFormat="1" ht="15" x14ac:dyDescent="0.25">
      <c r="A36" s="82"/>
      <c r="B36" s="183" t="s">
        <v>28</v>
      </c>
      <c r="C36" s="184"/>
      <c r="D36" s="83">
        <v>6155.3180000000002</v>
      </c>
      <c r="E36" s="84"/>
      <c r="F36" s="85"/>
      <c r="G36" s="85"/>
      <c r="H36" s="86">
        <v>6155.3180000000002</v>
      </c>
      <c r="U36" s="77"/>
      <c r="V36" s="87"/>
      <c r="W36" s="88" t="s">
        <v>28</v>
      </c>
    </row>
    <row r="37" spans="1:23" s="59" customFormat="1" ht="48.75" x14ac:dyDescent="0.25">
      <c r="A37" s="176" t="s">
        <v>27</v>
      </c>
      <c r="B37" s="177"/>
      <c r="C37" s="177"/>
      <c r="D37" s="177"/>
      <c r="E37" s="177"/>
      <c r="F37" s="177"/>
      <c r="G37" s="177"/>
      <c r="H37" s="178"/>
      <c r="U37" s="77" t="s">
        <v>27</v>
      </c>
      <c r="V37" s="87"/>
      <c r="W37" s="88"/>
    </row>
    <row r="38" spans="1:23" s="59" customFormat="1" ht="15" x14ac:dyDescent="0.25">
      <c r="A38" s="75" t="s">
        <v>71</v>
      </c>
      <c r="B38" s="78"/>
      <c r="C38" s="79" t="s">
        <v>72</v>
      </c>
      <c r="D38" s="81"/>
      <c r="E38" s="81"/>
      <c r="F38" s="81"/>
      <c r="G38" s="81"/>
      <c r="H38" s="81"/>
      <c r="U38" s="77"/>
      <c r="V38" s="87"/>
      <c r="W38" s="88"/>
    </row>
    <row r="39" spans="1:23" s="59" customFormat="1" ht="15" x14ac:dyDescent="0.25">
      <c r="A39" s="75" t="s">
        <v>65</v>
      </c>
      <c r="B39" s="78"/>
      <c r="C39" s="79" t="s">
        <v>73</v>
      </c>
      <c r="D39" s="81"/>
      <c r="E39" s="81"/>
      <c r="F39" s="81"/>
      <c r="G39" s="81"/>
      <c r="H39" s="81"/>
      <c r="U39" s="77"/>
      <c r="V39" s="87"/>
      <c r="W39" s="88"/>
    </row>
    <row r="40" spans="1:23" s="59" customFormat="1" ht="15" x14ac:dyDescent="0.25">
      <c r="A40" s="75" t="s">
        <v>69</v>
      </c>
      <c r="B40" s="78"/>
      <c r="C40" s="79" t="s">
        <v>74</v>
      </c>
      <c r="D40" s="81"/>
      <c r="E40" s="81"/>
      <c r="F40" s="81"/>
      <c r="G40" s="81"/>
      <c r="H40" s="81"/>
      <c r="U40" s="77"/>
      <c r="V40" s="87"/>
      <c r="W40" s="88"/>
    </row>
    <row r="41" spans="1:23" s="59" customFormat="1" ht="15" x14ac:dyDescent="0.25">
      <c r="A41" s="75" t="s">
        <v>26</v>
      </c>
      <c r="B41" s="78"/>
      <c r="C41" s="79" t="s">
        <v>25</v>
      </c>
      <c r="D41" s="81"/>
      <c r="E41" s="81"/>
      <c r="F41" s="81"/>
      <c r="G41" s="89">
        <v>64.587999999999994</v>
      </c>
      <c r="H41" s="89">
        <v>64.587999999999994</v>
      </c>
      <c r="U41" s="77"/>
      <c r="V41" s="87"/>
      <c r="W41" s="88"/>
    </row>
    <row r="42" spans="1:23" s="59" customFormat="1" ht="113.25" x14ac:dyDescent="0.25">
      <c r="A42" s="82"/>
      <c r="B42" s="181" t="s">
        <v>24</v>
      </c>
      <c r="C42" s="182"/>
      <c r="D42" s="84"/>
      <c r="E42" s="84"/>
      <c r="F42" s="85"/>
      <c r="G42" s="90">
        <v>64.587999999999994</v>
      </c>
      <c r="H42" s="90">
        <v>64.587999999999994</v>
      </c>
      <c r="U42" s="77"/>
      <c r="V42" s="87" t="s">
        <v>24</v>
      </c>
      <c r="W42" s="88"/>
    </row>
    <row r="43" spans="1:23" s="59" customFormat="1" ht="15" x14ac:dyDescent="0.25">
      <c r="A43" s="82"/>
      <c r="B43" s="183" t="s">
        <v>23</v>
      </c>
      <c r="C43" s="184"/>
      <c r="D43" s="83">
        <v>6155.3180000000002</v>
      </c>
      <c r="E43" s="84"/>
      <c r="F43" s="85"/>
      <c r="G43" s="90">
        <v>64.587999999999994</v>
      </c>
      <c r="H43" s="86">
        <v>6219.9059999999999</v>
      </c>
      <c r="U43" s="77"/>
      <c r="V43" s="87"/>
      <c r="W43" s="88" t="s">
        <v>23</v>
      </c>
    </row>
    <row r="44" spans="1:23" s="59" customFormat="1" ht="15" x14ac:dyDescent="0.25">
      <c r="A44" s="176" t="s">
        <v>22</v>
      </c>
      <c r="B44" s="177"/>
      <c r="C44" s="177"/>
      <c r="D44" s="177"/>
      <c r="E44" s="177"/>
      <c r="F44" s="177"/>
      <c r="G44" s="177"/>
      <c r="H44" s="178"/>
      <c r="U44" s="77" t="s">
        <v>22</v>
      </c>
      <c r="V44" s="87"/>
      <c r="W44" s="88"/>
    </row>
    <row r="45" spans="1:23" s="59" customFormat="1" ht="15" x14ac:dyDescent="0.25">
      <c r="A45" s="82"/>
      <c r="B45" s="183" t="s">
        <v>21</v>
      </c>
      <c r="C45" s="184"/>
      <c r="D45" s="83">
        <v>6155.3180000000002</v>
      </c>
      <c r="E45" s="84"/>
      <c r="F45" s="85"/>
      <c r="G45" s="90">
        <v>64.587999999999994</v>
      </c>
      <c r="H45" s="86">
        <v>6219.9059999999999</v>
      </c>
      <c r="U45" s="77"/>
      <c r="V45" s="87"/>
      <c r="W45" s="88" t="s">
        <v>21</v>
      </c>
    </row>
    <row r="46" spans="1:23" s="59" customFormat="1" ht="15" x14ac:dyDescent="0.25">
      <c r="A46" s="176" t="s">
        <v>20</v>
      </c>
      <c r="B46" s="177"/>
      <c r="C46" s="177"/>
      <c r="D46" s="177"/>
      <c r="E46" s="177"/>
      <c r="F46" s="177"/>
      <c r="G46" s="177"/>
      <c r="H46" s="178"/>
      <c r="U46" s="77" t="s">
        <v>20</v>
      </c>
      <c r="V46" s="87"/>
      <c r="W46" s="88"/>
    </row>
    <row r="47" spans="1:23" s="59" customFormat="1" ht="15" x14ac:dyDescent="0.25">
      <c r="A47" s="75" t="s">
        <v>19</v>
      </c>
      <c r="B47" s="78" t="s">
        <v>18</v>
      </c>
      <c r="C47" s="79" t="s">
        <v>17</v>
      </c>
      <c r="D47" s="80">
        <v>1231.0640000000001</v>
      </c>
      <c r="E47" s="81"/>
      <c r="F47" s="81"/>
      <c r="G47" s="89">
        <v>12.917999999999999</v>
      </c>
      <c r="H47" s="80">
        <v>1243.982</v>
      </c>
      <c r="U47" s="77"/>
      <c r="V47" s="87"/>
      <c r="W47" s="88"/>
    </row>
    <row r="48" spans="1:23" s="59" customFormat="1" ht="15" x14ac:dyDescent="0.25">
      <c r="A48" s="82"/>
      <c r="B48" s="181" t="s">
        <v>16</v>
      </c>
      <c r="C48" s="182"/>
      <c r="D48" s="83">
        <v>1231.0640000000001</v>
      </c>
      <c r="E48" s="84"/>
      <c r="F48" s="85"/>
      <c r="G48" s="90">
        <v>12.917999999999999</v>
      </c>
      <c r="H48" s="86">
        <v>1243.982</v>
      </c>
      <c r="U48" s="77"/>
      <c r="V48" s="87" t="s">
        <v>16</v>
      </c>
      <c r="W48" s="88"/>
    </row>
    <row r="49" spans="1:23" s="59" customFormat="1" ht="15" x14ac:dyDescent="0.25">
      <c r="A49" s="82"/>
      <c r="B49" s="183" t="s">
        <v>15</v>
      </c>
      <c r="C49" s="184"/>
      <c r="D49" s="83">
        <v>7386.3819999999996</v>
      </c>
      <c r="E49" s="84"/>
      <c r="F49" s="85"/>
      <c r="G49" s="90">
        <v>77.506</v>
      </c>
      <c r="H49" s="86">
        <v>7463.8879999999999</v>
      </c>
      <c r="U49" s="77"/>
      <c r="V49" s="87"/>
      <c r="W49" s="88" t="s">
        <v>15</v>
      </c>
    </row>
  </sheetData>
  <mergeCells count="34">
    <mergeCell ref="B45:C45"/>
    <mergeCell ref="A46:H46"/>
    <mergeCell ref="B48:C48"/>
    <mergeCell ref="B49:C49"/>
    <mergeCell ref="B35:C35"/>
    <mergeCell ref="B36:C36"/>
    <mergeCell ref="A37:H37"/>
    <mergeCell ref="B42:C42"/>
    <mergeCell ref="B43:C43"/>
    <mergeCell ref="A44:H44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DB180-1868-4D43-A2F4-AF30BB840326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customWidth="1"/>
    <col min="5" max="5" width="10.85546875" style="2" customWidth="1"/>
    <col min="6" max="6" width="8.8554687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20" t="s">
        <v>58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106</v>
      </c>
      <c r="C6" s="21">
        <f>C26</f>
        <v>8472.5130409920002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29" t="s">
        <v>3</v>
      </c>
      <c r="C12" s="129"/>
    </row>
    <row r="13" spans="1:3" ht="15" x14ac:dyDescent="0.2">
      <c r="A13" s="3"/>
      <c r="B13" s="3"/>
      <c r="C13" s="3"/>
    </row>
    <row r="14" spans="1:3" ht="73.900000000000006" customHeight="1" x14ac:dyDescent="0.2">
      <c r="A14" s="3"/>
      <c r="B14" s="130" t="s">
        <v>127</v>
      </c>
      <c r="C14" s="130"/>
    </row>
    <row r="15" spans="1:3" ht="15" x14ac:dyDescent="0.2">
      <c r="A15" s="4"/>
      <c r="B15" s="131" t="s">
        <v>1</v>
      </c>
      <c r="C15" s="131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2"/>
    </row>
    <row r="18" spans="1:9" ht="28.5" x14ac:dyDescent="0.2">
      <c r="A18" s="8" t="s">
        <v>2</v>
      </c>
      <c r="B18" s="11" t="s">
        <v>4</v>
      </c>
      <c r="C18" s="14" t="s">
        <v>5</v>
      </c>
      <c r="D18" s="12"/>
    </row>
    <row r="19" spans="1:9" ht="15.75" x14ac:dyDescent="0.2">
      <c r="A19" s="8">
        <v>1</v>
      </c>
      <c r="B19" s="11">
        <v>2</v>
      </c>
      <c r="C19" s="15">
        <v>3</v>
      </c>
      <c r="D19" s="12"/>
    </row>
    <row r="20" spans="1:9" x14ac:dyDescent="0.2">
      <c r="A20" s="9">
        <v>1</v>
      </c>
      <c r="B20" s="13" t="s">
        <v>6</v>
      </c>
      <c r="C20" s="93">
        <v>6219.9059999999999</v>
      </c>
      <c r="D20" s="22"/>
    </row>
    <row r="21" spans="1:9" x14ac:dyDescent="0.2">
      <c r="A21" s="9">
        <v>1.1000000000000001</v>
      </c>
      <c r="B21" s="13" t="s">
        <v>7</v>
      </c>
      <c r="C21" s="94">
        <v>6155.3180000000002</v>
      </c>
      <c r="D21" s="23"/>
    </row>
    <row r="22" spans="1:9" x14ac:dyDescent="0.2">
      <c r="A22" s="9">
        <v>1.2</v>
      </c>
      <c r="B22" s="13" t="s">
        <v>8</v>
      </c>
      <c r="C22" s="95">
        <v>0</v>
      </c>
      <c r="D22" s="23"/>
    </row>
    <row r="23" spans="1:9" x14ac:dyDescent="0.2">
      <c r="A23" s="9">
        <v>1.3</v>
      </c>
      <c r="B23" s="13" t="s">
        <v>9</v>
      </c>
      <c r="C23" s="95">
        <v>64.587999999999994</v>
      </c>
      <c r="D23" s="23"/>
    </row>
    <row r="24" spans="1:9" x14ac:dyDescent="0.2">
      <c r="A24" s="9">
        <v>2</v>
      </c>
      <c r="B24" s="13" t="s">
        <v>10</v>
      </c>
      <c r="C24" s="95">
        <v>7463.8879999999999</v>
      </c>
    </row>
    <row r="25" spans="1:9" x14ac:dyDescent="0.2">
      <c r="A25" s="9">
        <v>2.1</v>
      </c>
      <c r="B25" s="13" t="s">
        <v>11</v>
      </c>
      <c r="C25" s="95">
        <v>1243.982</v>
      </c>
    </row>
    <row r="26" spans="1:9" ht="24" x14ac:dyDescent="0.2">
      <c r="A26" s="9">
        <v>3</v>
      </c>
      <c r="B26" s="13" t="s">
        <v>12</v>
      </c>
      <c r="C26" s="96">
        <v>8472.5130409920002</v>
      </c>
    </row>
    <row r="27" spans="1:9" ht="15" x14ac:dyDescent="0.25">
      <c r="A27" s="3"/>
      <c r="C27" s="3"/>
      <c r="H27" s="57"/>
      <c r="I27" s="57"/>
    </row>
    <row r="28" spans="1:9" ht="25.5" customHeight="1" x14ac:dyDescent="0.25">
      <c r="A28" s="132" t="s">
        <v>13</v>
      </c>
      <c r="B28" s="132"/>
      <c r="C28" s="132"/>
      <c r="H28" s="57"/>
      <c r="I28" s="57"/>
    </row>
    <row r="31" spans="1:9" ht="15" customHeight="1" x14ac:dyDescent="0.2"/>
    <row r="32" spans="1:9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B592B-2548-4B61-9589-43925B60D901}">
  <sheetPr>
    <pageSetUpPr fitToPage="1"/>
  </sheetPr>
  <dimension ref="A1:W42"/>
  <sheetViews>
    <sheetView topLeftCell="A4" workbookViewId="0">
      <selection activeCell="B15" sqref="B15:G15"/>
    </sheetView>
  </sheetViews>
  <sheetFormatPr defaultColWidth="9.140625" defaultRowHeight="11.25" customHeight="1" x14ac:dyDescent="0.2"/>
  <cols>
    <col min="1" max="1" width="6.7109375" style="66" customWidth="1"/>
    <col min="2" max="2" width="20.140625" style="66" customWidth="1"/>
    <col min="3" max="3" width="32.7109375" style="91" customWidth="1"/>
    <col min="4" max="8" width="14" style="91" customWidth="1"/>
    <col min="9" max="9" width="9.140625" style="91"/>
    <col min="10" max="14" width="88.7109375" style="92" hidden="1" customWidth="1"/>
    <col min="15" max="20" width="108.85546875" style="92" hidden="1" customWidth="1"/>
    <col min="21" max="21" width="129.5703125" style="92" hidden="1" customWidth="1"/>
    <col min="22" max="23" width="52.85546875" style="92" hidden="1" customWidth="1"/>
    <col min="24" max="16384" width="9.140625" style="91"/>
  </cols>
  <sheetData>
    <row r="1" spans="1:20" s="59" customFormat="1" ht="15" x14ac:dyDescent="0.25">
      <c r="H1" s="60" t="s">
        <v>57</v>
      </c>
    </row>
    <row r="2" spans="1:20" s="59" customFormat="1" ht="15" x14ac:dyDescent="0.25">
      <c r="A2" s="61"/>
      <c r="B2" s="61"/>
      <c r="C2" s="62"/>
      <c r="D2" s="62"/>
      <c r="E2" s="62"/>
      <c r="F2" s="62"/>
      <c r="G2" s="62"/>
      <c r="H2" s="60"/>
    </row>
    <row r="3" spans="1:20" s="59" customFormat="1" ht="15" x14ac:dyDescent="0.25">
      <c r="A3" s="61"/>
      <c r="B3" s="61"/>
      <c r="C3" s="62"/>
      <c r="D3" s="62"/>
      <c r="E3" s="62"/>
      <c r="F3" s="62"/>
      <c r="G3" s="62"/>
      <c r="H3" s="60"/>
    </row>
    <row r="4" spans="1:20" s="59" customFormat="1" ht="15" x14ac:dyDescent="0.25">
      <c r="A4" s="61"/>
      <c r="B4" s="61" t="s">
        <v>0</v>
      </c>
      <c r="C4" s="163" t="s">
        <v>56</v>
      </c>
      <c r="D4" s="163"/>
      <c r="E4" s="163"/>
      <c r="F4" s="163"/>
      <c r="G4" s="163"/>
      <c r="H4" s="62"/>
      <c r="J4" s="63" t="s">
        <v>56</v>
      </c>
      <c r="K4" s="63" t="s">
        <v>49</v>
      </c>
      <c r="L4" s="63" t="s">
        <v>49</v>
      </c>
      <c r="M4" s="63" t="s">
        <v>49</v>
      </c>
      <c r="N4" s="63" t="s">
        <v>49</v>
      </c>
    </row>
    <row r="5" spans="1:20" s="59" customFormat="1" ht="10.5" customHeight="1" x14ac:dyDescent="0.25">
      <c r="A5" s="61"/>
      <c r="B5" s="61"/>
      <c r="C5" s="164" t="s">
        <v>55</v>
      </c>
      <c r="D5" s="164"/>
      <c r="E5" s="164"/>
      <c r="F5" s="164"/>
      <c r="G5" s="164"/>
      <c r="H5" s="62"/>
    </row>
    <row r="6" spans="1:20" s="59" customFormat="1" ht="17.25" customHeight="1" x14ac:dyDescent="0.25">
      <c r="A6" s="61"/>
      <c r="B6" s="62" t="s">
        <v>54</v>
      </c>
      <c r="C6" s="64"/>
      <c r="D6" s="64"/>
      <c r="E6" s="64"/>
      <c r="F6" s="64"/>
      <c r="G6" s="64"/>
      <c r="H6" s="62"/>
    </row>
    <row r="7" spans="1:20" s="59" customFormat="1" ht="17.25" customHeight="1" x14ac:dyDescent="0.25">
      <c r="A7" s="61"/>
      <c r="B7" s="61"/>
      <c r="C7" s="64"/>
      <c r="D7" s="64"/>
      <c r="E7" s="64"/>
      <c r="F7" s="64"/>
      <c r="G7" s="64"/>
      <c r="H7" s="62"/>
    </row>
    <row r="8" spans="1:20" s="59" customFormat="1" ht="17.25" customHeight="1" x14ac:dyDescent="0.25">
      <c r="A8" s="61"/>
      <c r="B8" s="65" t="s">
        <v>75</v>
      </c>
      <c r="C8" s="64"/>
      <c r="D8" s="64"/>
      <c r="E8" s="64"/>
      <c r="F8" s="64"/>
      <c r="G8" s="64"/>
      <c r="H8" s="62"/>
    </row>
    <row r="9" spans="1:20" s="59" customFormat="1" ht="17.25" customHeight="1" x14ac:dyDescent="0.25">
      <c r="A9" s="61"/>
      <c r="B9" s="66" t="s">
        <v>53</v>
      </c>
      <c r="D9" s="60"/>
      <c r="E9" s="64"/>
      <c r="F9" s="64"/>
      <c r="G9" s="64"/>
      <c r="H9" s="62"/>
    </row>
    <row r="10" spans="1:20" s="59" customFormat="1" ht="17.25" customHeight="1" x14ac:dyDescent="0.25">
      <c r="A10" s="61"/>
      <c r="B10" s="61"/>
      <c r="C10" s="165"/>
      <c r="D10" s="165"/>
      <c r="E10" s="165"/>
      <c r="F10" s="165"/>
      <c r="G10" s="165"/>
      <c r="H10" s="62"/>
    </row>
    <row r="11" spans="1:20" s="59" customFormat="1" ht="11.25" customHeight="1" x14ac:dyDescent="0.25">
      <c r="A11" s="67"/>
      <c r="B11" s="67"/>
      <c r="C11" s="164" t="s">
        <v>52</v>
      </c>
      <c r="D11" s="164"/>
      <c r="E11" s="164"/>
      <c r="F11" s="164"/>
      <c r="G11" s="164"/>
      <c r="H11" s="68"/>
    </row>
    <row r="12" spans="1:20" s="59" customFormat="1" ht="11.25" customHeight="1" x14ac:dyDescent="0.25">
      <c r="A12" s="67"/>
      <c r="B12" s="67"/>
      <c r="C12" s="64"/>
      <c r="D12" s="64"/>
      <c r="E12" s="64"/>
      <c r="F12" s="64"/>
      <c r="G12" s="64"/>
      <c r="H12" s="68"/>
    </row>
    <row r="13" spans="1:20" s="59" customFormat="1" ht="18" x14ac:dyDescent="0.25">
      <c r="A13" s="67"/>
      <c r="B13" s="166" t="s">
        <v>51</v>
      </c>
      <c r="C13" s="166"/>
      <c r="D13" s="166"/>
      <c r="E13" s="166"/>
      <c r="F13" s="166"/>
      <c r="G13" s="166"/>
      <c r="H13" s="68"/>
    </row>
    <row r="14" spans="1:20" s="59" customFormat="1" ht="11.25" customHeight="1" x14ac:dyDescent="0.25">
      <c r="A14" s="67"/>
      <c r="B14" s="67"/>
      <c r="C14" s="64"/>
      <c r="D14" s="64"/>
      <c r="E14" s="64"/>
      <c r="F14" s="64"/>
      <c r="G14" s="64"/>
      <c r="H14" s="68"/>
    </row>
    <row r="15" spans="1:20" s="59" customFormat="1" ht="23.25" customHeight="1" x14ac:dyDescent="0.25">
      <c r="A15" s="69"/>
      <c r="B15" s="140" t="s">
        <v>127</v>
      </c>
      <c r="C15" s="140"/>
      <c r="D15" s="140"/>
      <c r="E15" s="140"/>
      <c r="F15" s="140"/>
      <c r="G15" s="140"/>
      <c r="H15" s="63"/>
      <c r="O15" s="63" t="s">
        <v>50</v>
      </c>
      <c r="P15" s="63" t="s">
        <v>49</v>
      </c>
      <c r="Q15" s="63" t="s">
        <v>49</v>
      </c>
      <c r="R15" s="63" t="s">
        <v>49</v>
      </c>
      <c r="S15" s="63" t="s">
        <v>49</v>
      </c>
      <c r="T15" s="63" t="s">
        <v>49</v>
      </c>
    </row>
    <row r="16" spans="1:20" s="59" customFormat="1" ht="13.5" customHeight="1" x14ac:dyDescent="0.25">
      <c r="A16" s="70"/>
      <c r="B16" s="167" t="s">
        <v>1</v>
      </c>
      <c r="C16" s="167"/>
      <c r="D16" s="167"/>
      <c r="E16" s="167"/>
      <c r="F16" s="167"/>
      <c r="G16" s="167"/>
      <c r="H16" s="71"/>
    </row>
    <row r="17" spans="1:23" s="59" customFormat="1" ht="9.75" customHeight="1" x14ac:dyDescent="0.25">
      <c r="A17" s="61"/>
      <c r="B17" s="61"/>
      <c r="C17" s="62"/>
      <c r="D17" s="72"/>
      <c r="E17" s="72"/>
      <c r="F17" s="72"/>
      <c r="G17" s="73"/>
      <c r="H17" s="73"/>
    </row>
    <row r="18" spans="1:23" s="59" customFormat="1" ht="15" x14ac:dyDescent="0.25">
      <c r="A18" s="74"/>
      <c r="B18" s="168" t="s">
        <v>76</v>
      </c>
      <c r="C18" s="168"/>
      <c r="D18" s="168"/>
      <c r="E18" s="168"/>
      <c r="F18" s="168"/>
      <c r="G18" s="168"/>
      <c r="H18" s="64"/>
    </row>
    <row r="19" spans="1:23" s="59" customFormat="1" ht="9.75" customHeight="1" x14ac:dyDescent="0.25">
      <c r="A19" s="61"/>
      <c r="B19" s="61"/>
      <c r="C19" s="62"/>
      <c r="D19" s="64"/>
      <c r="E19" s="64"/>
      <c r="F19" s="64"/>
      <c r="G19" s="64"/>
      <c r="H19" s="64"/>
    </row>
    <row r="20" spans="1:23" s="59" customFormat="1" ht="16.5" customHeight="1" x14ac:dyDescent="0.25">
      <c r="A20" s="169" t="s">
        <v>2</v>
      </c>
      <c r="B20" s="169" t="s">
        <v>48</v>
      </c>
      <c r="C20" s="172" t="s">
        <v>47</v>
      </c>
      <c r="D20" s="175" t="s">
        <v>46</v>
      </c>
      <c r="E20" s="175"/>
      <c r="F20" s="175"/>
      <c r="G20" s="175"/>
      <c r="H20" s="175" t="s">
        <v>45</v>
      </c>
    </row>
    <row r="21" spans="1:23" s="59" customFormat="1" ht="50.25" customHeight="1" x14ac:dyDescent="0.25">
      <c r="A21" s="170"/>
      <c r="B21" s="170"/>
      <c r="C21" s="173"/>
      <c r="D21" s="172" t="s">
        <v>44</v>
      </c>
      <c r="E21" s="172" t="s">
        <v>43</v>
      </c>
      <c r="F21" s="172" t="s">
        <v>42</v>
      </c>
      <c r="G21" s="179" t="s">
        <v>41</v>
      </c>
      <c r="H21" s="175"/>
    </row>
    <row r="22" spans="1:23" s="59" customFormat="1" ht="3.75" customHeight="1" x14ac:dyDescent="0.25">
      <c r="A22" s="171"/>
      <c r="B22" s="171"/>
      <c r="C22" s="174"/>
      <c r="D22" s="174"/>
      <c r="E22" s="174"/>
      <c r="F22" s="174"/>
      <c r="G22" s="180"/>
      <c r="H22" s="175"/>
    </row>
    <row r="23" spans="1:23" s="59" customFormat="1" ht="15" x14ac:dyDescent="0.25">
      <c r="A23" s="75">
        <v>1</v>
      </c>
      <c r="B23" s="75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</row>
    <row r="24" spans="1:23" s="59" customFormat="1" ht="15" x14ac:dyDescent="0.25">
      <c r="A24" s="176" t="s">
        <v>40</v>
      </c>
      <c r="B24" s="177"/>
      <c r="C24" s="177"/>
      <c r="D24" s="177"/>
      <c r="E24" s="177"/>
      <c r="F24" s="177"/>
      <c r="G24" s="177"/>
      <c r="H24" s="178"/>
      <c r="U24" s="77" t="s">
        <v>40</v>
      </c>
    </row>
    <row r="25" spans="1:23" s="59" customFormat="1" ht="15" x14ac:dyDescent="0.25">
      <c r="A25" s="75" t="s">
        <v>19</v>
      </c>
      <c r="B25" s="78" t="s">
        <v>39</v>
      </c>
      <c r="C25" s="79" t="s">
        <v>38</v>
      </c>
      <c r="D25" s="80">
        <v>3050.473</v>
      </c>
      <c r="E25" s="81"/>
      <c r="F25" s="81"/>
      <c r="G25" s="81"/>
      <c r="H25" s="80">
        <v>3050.473</v>
      </c>
      <c r="U25" s="77"/>
    </row>
    <row r="26" spans="1:23" s="59" customFormat="1" ht="23.25" x14ac:dyDescent="0.25">
      <c r="A26" s="82"/>
      <c r="B26" s="181" t="s">
        <v>37</v>
      </c>
      <c r="C26" s="182"/>
      <c r="D26" s="83">
        <v>3050.473</v>
      </c>
      <c r="E26" s="84"/>
      <c r="F26" s="85"/>
      <c r="G26" s="85"/>
      <c r="H26" s="86">
        <v>3050.473</v>
      </c>
      <c r="U26" s="77"/>
      <c r="V26" s="87" t="s">
        <v>37</v>
      </c>
    </row>
    <row r="27" spans="1:23" s="59" customFormat="1" ht="15" x14ac:dyDescent="0.25">
      <c r="A27" s="176" t="s">
        <v>36</v>
      </c>
      <c r="B27" s="177"/>
      <c r="C27" s="177"/>
      <c r="D27" s="177"/>
      <c r="E27" s="177"/>
      <c r="F27" s="177"/>
      <c r="G27" s="177"/>
      <c r="H27" s="178"/>
      <c r="U27" s="77" t="s">
        <v>36</v>
      </c>
      <c r="V27" s="87"/>
    </row>
    <row r="28" spans="1:23" s="59" customFormat="1" ht="15" x14ac:dyDescent="0.25">
      <c r="A28" s="82"/>
      <c r="B28" s="183" t="s">
        <v>35</v>
      </c>
      <c r="C28" s="184"/>
      <c r="D28" s="83">
        <v>3050.473</v>
      </c>
      <c r="E28" s="84"/>
      <c r="F28" s="85"/>
      <c r="G28" s="85"/>
      <c r="H28" s="86">
        <v>3050.473</v>
      </c>
      <c r="U28" s="77"/>
      <c r="V28" s="87"/>
      <c r="W28" s="88" t="s">
        <v>35</v>
      </c>
    </row>
    <row r="29" spans="1:23" s="59" customFormat="1" ht="15" x14ac:dyDescent="0.25">
      <c r="A29" s="176" t="s">
        <v>34</v>
      </c>
      <c r="B29" s="177"/>
      <c r="C29" s="177"/>
      <c r="D29" s="177"/>
      <c r="E29" s="177"/>
      <c r="F29" s="177"/>
      <c r="G29" s="177"/>
      <c r="H29" s="178"/>
      <c r="U29" s="77" t="s">
        <v>34</v>
      </c>
      <c r="V29" s="87"/>
      <c r="W29" s="88"/>
    </row>
    <row r="30" spans="1:23" s="59" customFormat="1" ht="15" x14ac:dyDescent="0.25">
      <c r="A30" s="82"/>
      <c r="B30" s="183" t="s">
        <v>33</v>
      </c>
      <c r="C30" s="184"/>
      <c r="D30" s="83">
        <v>3050.473</v>
      </c>
      <c r="E30" s="84"/>
      <c r="F30" s="85"/>
      <c r="G30" s="85"/>
      <c r="H30" s="86">
        <v>3050.473</v>
      </c>
      <c r="U30" s="77"/>
      <c r="V30" s="87"/>
      <c r="W30" s="88" t="s">
        <v>33</v>
      </c>
    </row>
    <row r="31" spans="1:23" s="59" customFormat="1" ht="15" x14ac:dyDescent="0.25">
      <c r="A31" s="176" t="s">
        <v>32</v>
      </c>
      <c r="B31" s="177"/>
      <c r="C31" s="177"/>
      <c r="D31" s="177"/>
      <c r="E31" s="177"/>
      <c r="F31" s="177"/>
      <c r="G31" s="177"/>
      <c r="H31" s="178"/>
      <c r="U31" s="77" t="s">
        <v>32</v>
      </c>
      <c r="V31" s="87"/>
      <c r="W31" s="88"/>
    </row>
    <row r="32" spans="1:23" s="59" customFormat="1" ht="15" x14ac:dyDescent="0.25">
      <c r="A32" s="82"/>
      <c r="B32" s="181" t="s">
        <v>29</v>
      </c>
      <c r="C32" s="182"/>
      <c r="D32" s="84"/>
      <c r="E32" s="84"/>
      <c r="F32" s="85"/>
      <c r="G32" s="85"/>
      <c r="H32" s="85"/>
      <c r="U32" s="77"/>
      <c r="V32" s="87" t="s">
        <v>29</v>
      </c>
      <c r="W32" s="88"/>
    </row>
    <row r="33" spans="1:23" s="59" customFormat="1" ht="15" x14ac:dyDescent="0.25">
      <c r="A33" s="82"/>
      <c r="B33" s="183" t="s">
        <v>28</v>
      </c>
      <c r="C33" s="184"/>
      <c r="D33" s="83">
        <v>3050.473</v>
      </c>
      <c r="E33" s="84"/>
      <c r="F33" s="85"/>
      <c r="G33" s="85"/>
      <c r="H33" s="86">
        <v>3050.473</v>
      </c>
      <c r="U33" s="77"/>
      <c r="V33" s="87"/>
      <c r="W33" s="88" t="s">
        <v>28</v>
      </c>
    </row>
    <row r="34" spans="1:23" s="59" customFormat="1" ht="48.75" x14ac:dyDescent="0.25">
      <c r="A34" s="176" t="s">
        <v>27</v>
      </c>
      <c r="B34" s="177"/>
      <c r="C34" s="177"/>
      <c r="D34" s="177"/>
      <c r="E34" s="177"/>
      <c r="F34" s="177"/>
      <c r="G34" s="177"/>
      <c r="H34" s="178"/>
      <c r="U34" s="77" t="s">
        <v>27</v>
      </c>
      <c r="V34" s="87"/>
      <c r="W34" s="88"/>
    </row>
    <row r="35" spans="1:23" s="59" customFormat="1" ht="113.25" x14ac:dyDescent="0.25">
      <c r="A35" s="82"/>
      <c r="B35" s="181" t="s">
        <v>24</v>
      </c>
      <c r="C35" s="182"/>
      <c r="D35" s="84"/>
      <c r="E35" s="84"/>
      <c r="F35" s="85"/>
      <c r="G35" s="85"/>
      <c r="H35" s="85"/>
      <c r="U35" s="77"/>
      <c r="V35" s="87" t="s">
        <v>24</v>
      </c>
      <c r="W35" s="88"/>
    </row>
    <row r="36" spans="1:23" s="59" customFormat="1" ht="15" x14ac:dyDescent="0.25">
      <c r="A36" s="82"/>
      <c r="B36" s="183" t="s">
        <v>23</v>
      </c>
      <c r="C36" s="184"/>
      <c r="D36" s="83">
        <v>3050.473</v>
      </c>
      <c r="E36" s="84"/>
      <c r="F36" s="85"/>
      <c r="G36" s="85"/>
      <c r="H36" s="86">
        <v>3050.473</v>
      </c>
      <c r="U36" s="77"/>
      <c r="V36" s="87"/>
      <c r="W36" s="88" t="s">
        <v>23</v>
      </c>
    </row>
    <row r="37" spans="1:23" s="59" customFormat="1" ht="15" x14ac:dyDescent="0.25">
      <c r="A37" s="176" t="s">
        <v>22</v>
      </c>
      <c r="B37" s="177"/>
      <c r="C37" s="177"/>
      <c r="D37" s="177"/>
      <c r="E37" s="177"/>
      <c r="F37" s="177"/>
      <c r="G37" s="177"/>
      <c r="H37" s="178"/>
      <c r="U37" s="77" t="s">
        <v>22</v>
      </c>
      <c r="V37" s="87"/>
      <c r="W37" s="88"/>
    </row>
    <row r="38" spans="1:23" s="59" customFormat="1" ht="15" x14ac:dyDescent="0.25">
      <c r="A38" s="82"/>
      <c r="B38" s="183" t="s">
        <v>21</v>
      </c>
      <c r="C38" s="184"/>
      <c r="D38" s="83">
        <v>3050.473</v>
      </c>
      <c r="E38" s="84"/>
      <c r="F38" s="85"/>
      <c r="G38" s="85"/>
      <c r="H38" s="86">
        <v>3050.473</v>
      </c>
      <c r="U38" s="77"/>
      <c r="V38" s="87"/>
      <c r="W38" s="88" t="s">
        <v>21</v>
      </c>
    </row>
    <row r="39" spans="1:23" s="59" customFormat="1" ht="15" x14ac:dyDescent="0.25">
      <c r="A39" s="176" t="s">
        <v>20</v>
      </c>
      <c r="B39" s="177"/>
      <c r="C39" s="177"/>
      <c r="D39" s="177"/>
      <c r="E39" s="177"/>
      <c r="F39" s="177"/>
      <c r="G39" s="177"/>
      <c r="H39" s="178"/>
      <c r="U39" s="77" t="s">
        <v>20</v>
      </c>
      <c r="V39" s="87"/>
      <c r="W39" s="88"/>
    </row>
    <row r="40" spans="1:23" s="59" customFormat="1" ht="15" x14ac:dyDescent="0.25">
      <c r="A40" s="75" t="s">
        <v>19</v>
      </c>
      <c r="B40" s="78" t="s">
        <v>18</v>
      </c>
      <c r="C40" s="79" t="s">
        <v>17</v>
      </c>
      <c r="D40" s="89">
        <v>610.09500000000003</v>
      </c>
      <c r="E40" s="81"/>
      <c r="F40" s="81"/>
      <c r="G40" s="81"/>
      <c r="H40" s="89">
        <v>610.09500000000003</v>
      </c>
      <c r="U40" s="77"/>
      <c r="V40" s="87"/>
      <c r="W40" s="88"/>
    </row>
    <row r="41" spans="1:23" s="59" customFormat="1" ht="15" x14ac:dyDescent="0.25">
      <c r="A41" s="82"/>
      <c r="B41" s="181" t="s">
        <v>16</v>
      </c>
      <c r="C41" s="182"/>
      <c r="D41" s="97">
        <v>610.09500000000003</v>
      </c>
      <c r="E41" s="84"/>
      <c r="F41" s="85"/>
      <c r="G41" s="85"/>
      <c r="H41" s="90">
        <v>610.09500000000003</v>
      </c>
      <c r="U41" s="77"/>
      <c r="V41" s="87" t="s">
        <v>16</v>
      </c>
      <c r="W41" s="88"/>
    </row>
    <row r="42" spans="1:23" s="59" customFormat="1" ht="15" x14ac:dyDescent="0.25">
      <c r="A42" s="82"/>
      <c r="B42" s="183" t="s">
        <v>15</v>
      </c>
      <c r="C42" s="184"/>
      <c r="D42" s="83">
        <v>3660.5680000000002</v>
      </c>
      <c r="E42" s="84"/>
      <c r="F42" s="85"/>
      <c r="G42" s="85"/>
      <c r="H42" s="86">
        <v>3660.5680000000002</v>
      </c>
      <c r="U42" s="77"/>
      <c r="V42" s="87"/>
      <c r="W42" s="88" t="s">
        <v>15</v>
      </c>
    </row>
  </sheetData>
  <mergeCells count="34">
    <mergeCell ref="B38:C38"/>
    <mergeCell ref="A39:H39"/>
    <mergeCell ref="B41:C41"/>
    <mergeCell ref="B42:C42"/>
    <mergeCell ref="B32:C32"/>
    <mergeCell ref="B33:C33"/>
    <mergeCell ref="A34:H34"/>
    <mergeCell ref="B35:C35"/>
    <mergeCell ref="B36:C36"/>
    <mergeCell ref="A37:H37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D6DED-4EB5-429C-9D96-33B1911AF23A}">
  <dimension ref="A1:I54"/>
  <sheetViews>
    <sheetView zoomScale="82" zoomScaleNormal="82" workbookViewId="0">
      <selection activeCell="C26" sqref="C26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customWidth="1"/>
    <col min="5" max="5" width="10.85546875" style="2" customWidth="1"/>
    <col min="6" max="6" width="8.8554687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20" t="s">
        <v>58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107</v>
      </c>
      <c r="C6" s="21">
        <f>C26</f>
        <v>4728.2138075727489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29" t="s">
        <v>3</v>
      </c>
      <c r="C12" s="129"/>
    </row>
    <row r="13" spans="1:3" ht="15" x14ac:dyDescent="0.2">
      <c r="A13" s="3"/>
      <c r="B13" s="3"/>
      <c r="C13" s="3"/>
    </row>
    <row r="14" spans="1:3" ht="82.15" customHeight="1" x14ac:dyDescent="0.2">
      <c r="A14" s="3"/>
      <c r="B14" s="130" t="s">
        <v>127</v>
      </c>
      <c r="C14" s="130"/>
    </row>
    <row r="15" spans="1:3" ht="15" x14ac:dyDescent="0.2">
      <c r="A15" s="4"/>
      <c r="B15" s="131" t="s">
        <v>1</v>
      </c>
      <c r="C15" s="131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2"/>
    </row>
    <row r="18" spans="1:9" ht="28.5" x14ac:dyDescent="0.2">
      <c r="A18" s="8" t="s">
        <v>2</v>
      </c>
      <c r="B18" s="11" t="s">
        <v>4</v>
      </c>
      <c r="C18" s="14" t="s">
        <v>5</v>
      </c>
      <c r="D18" s="12"/>
    </row>
    <row r="19" spans="1:9" ht="15.75" x14ac:dyDescent="0.2">
      <c r="A19" s="8">
        <v>1</v>
      </c>
      <c r="B19" s="11">
        <v>2</v>
      </c>
      <c r="C19" s="15">
        <v>3</v>
      </c>
      <c r="D19" s="12"/>
    </row>
    <row r="20" spans="1:9" x14ac:dyDescent="0.2">
      <c r="A20" s="9">
        <v>1</v>
      </c>
      <c r="B20" s="13" t="s">
        <v>6</v>
      </c>
      <c r="C20" s="93">
        <v>3050.473</v>
      </c>
      <c r="D20" s="22"/>
    </row>
    <row r="21" spans="1:9" x14ac:dyDescent="0.2">
      <c r="A21" s="9">
        <v>1.1000000000000001</v>
      </c>
      <c r="B21" s="13" t="s">
        <v>7</v>
      </c>
      <c r="C21" s="94">
        <v>3050.473</v>
      </c>
      <c r="D21" s="23"/>
    </row>
    <row r="22" spans="1:9" x14ac:dyDescent="0.2">
      <c r="A22" s="9">
        <v>1.2</v>
      </c>
      <c r="B22" s="13" t="s">
        <v>8</v>
      </c>
      <c r="C22" s="95">
        <v>0</v>
      </c>
      <c r="D22" s="23"/>
    </row>
    <row r="23" spans="1:9" x14ac:dyDescent="0.2">
      <c r="A23" s="9">
        <v>1.3</v>
      </c>
      <c r="B23" s="13" t="s">
        <v>9</v>
      </c>
      <c r="C23" s="95">
        <v>0</v>
      </c>
      <c r="D23" s="23"/>
    </row>
    <row r="24" spans="1:9" x14ac:dyDescent="0.2">
      <c r="A24" s="9">
        <v>2</v>
      </c>
      <c r="B24" s="13" t="s">
        <v>10</v>
      </c>
      <c r="C24" s="95">
        <v>3660.5680000000002</v>
      </c>
    </row>
    <row r="25" spans="1:9" x14ac:dyDescent="0.2">
      <c r="A25" s="9">
        <v>2.1</v>
      </c>
      <c r="B25" s="13" t="s">
        <v>11</v>
      </c>
      <c r="C25" s="95">
        <v>610.09500000000003</v>
      </c>
    </row>
    <row r="26" spans="1:9" ht="24" x14ac:dyDescent="0.2">
      <c r="A26" s="9">
        <v>3</v>
      </c>
      <c r="B26" s="13" t="s">
        <v>12</v>
      </c>
      <c r="C26" s="96">
        <v>4728.2138075727489</v>
      </c>
    </row>
    <row r="27" spans="1:9" ht="15" x14ac:dyDescent="0.25">
      <c r="A27" s="3"/>
      <c r="C27" s="3"/>
      <c r="H27" s="57"/>
      <c r="I27" s="57"/>
    </row>
    <row r="28" spans="1:9" ht="25.5" customHeight="1" x14ac:dyDescent="0.25">
      <c r="A28" s="132" t="s">
        <v>13</v>
      </c>
      <c r="B28" s="132"/>
      <c r="C28" s="132"/>
      <c r="H28" s="57"/>
      <c r="I28" s="57"/>
    </row>
    <row r="29" spans="1:9" ht="15" x14ac:dyDescent="0.25">
      <c r="H29" s="57"/>
      <c r="I29" s="57"/>
    </row>
    <row r="30" spans="1:9" ht="15" x14ac:dyDescent="0.25">
      <c r="H30" s="57"/>
      <c r="I30" s="57"/>
    </row>
    <row r="31" spans="1:9" ht="15" customHeight="1" x14ac:dyDescent="0.25">
      <c r="H31" s="57"/>
      <c r="I31" s="57"/>
    </row>
    <row r="32" spans="1:9" ht="15" x14ac:dyDescent="0.25">
      <c r="C32" s="10"/>
      <c r="H32" s="57"/>
      <c r="I32" s="57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Сводка затрат 2025-2029</vt:lpstr>
      <vt:lpstr>ССР2025</vt:lpstr>
      <vt:lpstr>СЗ 2025</vt:lpstr>
      <vt:lpstr>ССР 2026</vt:lpstr>
      <vt:lpstr>СЗ 2026</vt:lpstr>
      <vt:lpstr>ССР 2029</vt:lpstr>
      <vt:lpstr>СЗ 2029</vt:lpstr>
      <vt:lpstr>'ССР 2026'!Заголовки_для_печати</vt:lpstr>
      <vt:lpstr>'ССР 2029'!Заголовки_для_печати</vt:lpstr>
      <vt:lpstr>ССР2025!Заголовки_для_печати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2025-09-17T02:24:58Z</dcterms:modified>
</cp:coreProperties>
</file>